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CGS\MS\2019 2\#Medaris TODO\Final\ESM\"/>
    </mc:Choice>
  </mc:AlternateContent>
  <bookViews>
    <workbookView xWindow="96" yWindow="132" windowWidth="15816" windowHeight="9096"/>
  </bookViews>
  <sheets>
    <sheet name="1 WR majors &amp; norm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9" i="1" l="1"/>
  <c r="AA19" i="1" s="1"/>
  <c r="Z9" i="1"/>
  <c r="Z19" i="1" s="1"/>
  <c r="Y9" i="1"/>
  <c r="Y17" i="1" s="1"/>
  <c r="X9" i="1"/>
  <c r="X17" i="1" s="1"/>
  <c r="W9" i="1"/>
  <c r="W19" i="1" s="1"/>
  <c r="V9" i="1"/>
  <c r="V19" i="1" s="1"/>
  <c r="U9" i="1"/>
  <c r="U17" i="1" s="1"/>
  <c r="T9" i="1"/>
  <c r="T19" i="1" s="1"/>
  <c r="S9" i="1"/>
  <c r="S19" i="1" s="1"/>
  <c r="R9" i="1"/>
  <c r="R19" i="1" s="1"/>
  <c r="Q9" i="1"/>
  <c r="Q17" i="1" s="1"/>
  <c r="P9" i="1"/>
  <c r="P17" i="1" s="1"/>
  <c r="O9" i="1"/>
  <c r="O19" i="1" s="1"/>
  <c r="N9" i="1"/>
  <c r="N19" i="1" s="1"/>
  <c r="M9" i="1"/>
  <c r="M17" i="1" s="1"/>
  <c r="L9" i="1"/>
  <c r="L17" i="1" s="1"/>
  <c r="K9" i="1"/>
  <c r="K19" i="1" s="1"/>
  <c r="J9" i="1"/>
  <c r="J19" i="1" s="1"/>
  <c r="I9" i="1"/>
  <c r="I17" i="1" s="1"/>
  <c r="H9" i="1"/>
  <c r="H19" i="1" s="1"/>
  <c r="G9" i="1"/>
  <c r="G19" i="1" s="1"/>
  <c r="F9" i="1"/>
  <c r="F19" i="1" s="1"/>
  <c r="E9" i="1"/>
  <c r="E17" i="1" s="1"/>
  <c r="D9" i="1"/>
  <c r="D17" i="1" s="1"/>
  <c r="C9" i="1"/>
  <c r="C19" i="1" s="1"/>
  <c r="B9" i="1"/>
  <c r="B19" i="1" s="1"/>
  <c r="N17" i="1" l="1"/>
  <c r="B17" i="1"/>
  <c r="R17" i="1"/>
  <c r="F17" i="1"/>
  <c r="V17" i="1"/>
  <c r="J17" i="1"/>
  <c r="Z17" i="1"/>
  <c r="L19" i="1"/>
  <c r="P19" i="1"/>
  <c r="X19" i="1"/>
  <c r="C17" i="1"/>
  <c r="G17" i="1"/>
  <c r="K17" i="1"/>
  <c r="O17" i="1"/>
  <c r="S17" i="1"/>
  <c r="W17" i="1"/>
  <c r="AA17" i="1"/>
  <c r="E19" i="1"/>
  <c r="I19" i="1"/>
  <c r="M19" i="1"/>
  <c r="Q19" i="1"/>
  <c r="U19" i="1"/>
  <c r="Y19" i="1"/>
  <c r="D19" i="1"/>
  <c r="H17" i="1"/>
  <c r="T17" i="1"/>
</calcChain>
</file>

<file path=xl/sharedStrings.xml><?xml version="1.0" encoding="utf-8"?>
<sst xmlns="http://schemas.openxmlformats.org/spreadsheetml/2006/main" count="61" uniqueCount="61">
  <si>
    <t>Sample</t>
  </si>
  <si>
    <t>Q</t>
  </si>
  <si>
    <t>D.I.</t>
  </si>
  <si>
    <t>FeO</t>
  </si>
  <si>
    <t>MnO</t>
  </si>
  <si>
    <t>MgO</t>
  </si>
  <si>
    <t>CaO</t>
  </si>
  <si>
    <t>LOI</t>
  </si>
  <si>
    <t>Total</t>
  </si>
  <si>
    <t>Mg#</t>
  </si>
  <si>
    <t>QD7</t>
  </si>
  <si>
    <t>QD8</t>
  </si>
  <si>
    <t>QD9</t>
  </si>
  <si>
    <t>Lithology</t>
  </si>
  <si>
    <t>Granodiorite (samples arranged in order of increasing Differentiation Index)</t>
  </si>
  <si>
    <t>Quartz Diorite (samples arranged in order of increasing Differentiation Index)</t>
  </si>
  <si>
    <t>QD10</t>
  </si>
  <si>
    <t>QD11</t>
  </si>
  <si>
    <t>GD2</t>
  </si>
  <si>
    <t>GD3</t>
  </si>
  <si>
    <t>GD4</t>
  </si>
  <si>
    <t>GD5</t>
  </si>
  <si>
    <t>GD6</t>
  </si>
  <si>
    <t>GD7</t>
  </si>
  <si>
    <t>GD8</t>
  </si>
  <si>
    <t>GD9</t>
  </si>
  <si>
    <t>GD10</t>
  </si>
  <si>
    <t>GD11</t>
  </si>
  <si>
    <t>GD12</t>
  </si>
  <si>
    <t>GD13</t>
  </si>
  <si>
    <t>GD14</t>
  </si>
  <si>
    <t>wt.%</t>
  </si>
  <si>
    <r>
      <t>SiO</t>
    </r>
    <r>
      <rPr>
        <vertAlign val="subscript"/>
        <sz val="12"/>
        <color theme="1"/>
        <rFont val="Arial"/>
        <family val="2"/>
      </rPr>
      <t>2</t>
    </r>
  </si>
  <si>
    <r>
      <t>TiO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</si>
  <si>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</si>
  <si>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</si>
  <si>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</si>
  <si>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P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5</t>
    </r>
  </si>
  <si>
    <t>ap</t>
  </si>
  <si>
    <t>il</t>
  </si>
  <si>
    <t>or</t>
  </si>
  <si>
    <t>ab</t>
  </si>
  <si>
    <t>an</t>
  </si>
  <si>
    <t>C</t>
  </si>
  <si>
    <t>mt</t>
  </si>
  <si>
    <t>Di</t>
  </si>
  <si>
    <t>wo</t>
  </si>
  <si>
    <t>Hy</t>
  </si>
  <si>
    <t>CIPW Norms (wt.%)</t>
  </si>
  <si>
    <t>QD1</t>
  </si>
  <si>
    <t>QD2</t>
  </si>
  <si>
    <t>QD3</t>
  </si>
  <si>
    <t>QD4</t>
  </si>
  <si>
    <t>QD6</t>
  </si>
  <si>
    <t>QD5</t>
  </si>
  <si>
    <t>GD1*</t>
  </si>
  <si>
    <t>GD15*</t>
  </si>
  <si>
    <t>*deuteric alteration</t>
  </si>
  <si>
    <t>Latitude ºN</t>
  </si>
  <si>
    <t>Longitude ºW</t>
  </si>
  <si>
    <t>ESM 1. Whole–rock major and minor element compositions, CIPW norms, and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</si>
</sst>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0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/>
    </xf>
    <xf numFmtId="2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horizontal="right" vertical="center"/>
    </xf>
    <xf numFmtId="2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166" fontId="0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1" xfId="0" applyNumberFormat="1" applyFont="1" applyBorder="1" applyAlignment="1">
      <alignment horizontal="left" vertical="center"/>
    </xf>
    <xf numFmtId="166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6600CC"/>
      <color rgb="FF0000CC"/>
      <color rgb="FFCCECFF"/>
      <color rgb="FF99FF99"/>
      <color rgb="FFFFFF99"/>
      <color rgb="FFCCCCFF"/>
      <color rgb="FF66CCFF"/>
      <color rgb="FF99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abSelected="1" zoomScale="75" zoomScaleNormal="75" workbookViewId="0">
      <selection activeCell="F37" sqref="F37"/>
    </sheetView>
  </sheetViews>
  <sheetFormatPr defaultRowHeight="15" x14ac:dyDescent="0.25"/>
  <cols>
    <col min="1" max="1" width="11.81640625" customWidth="1"/>
    <col min="2" max="39" width="8.81640625" customWidth="1"/>
  </cols>
  <sheetData>
    <row r="1" spans="1:28" ht="20.100000000000001" customHeight="1" x14ac:dyDescent="0.25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0.100000000000001" customHeight="1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0.100000000000001" customHeight="1" x14ac:dyDescent="0.25">
      <c r="A3" s="20" t="s">
        <v>13</v>
      </c>
      <c r="B3" s="20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3"/>
    </row>
    <row r="4" spans="1:28" ht="20.100000000000001" customHeight="1" x14ac:dyDescent="0.25">
      <c r="A4" s="18" t="s">
        <v>0</v>
      </c>
      <c r="B4" s="19" t="s">
        <v>49</v>
      </c>
      <c r="C4" s="19" t="s">
        <v>50</v>
      </c>
      <c r="D4" s="19" t="s">
        <v>51</v>
      </c>
      <c r="E4" s="19" t="s">
        <v>52</v>
      </c>
      <c r="F4" s="19" t="s">
        <v>54</v>
      </c>
      <c r="G4" s="19" t="s">
        <v>53</v>
      </c>
      <c r="H4" s="19" t="s">
        <v>10</v>
      </c>
      <c r="I4" s="19" t="s">
        <v>11</v>
      </c>
      <c r="J4" s="19" t="s">
        <v>12</v>
      </c>
      <c r="K4" s="19" t="s">
        <v>16</v>
      </c>
      <c r="L4" s="19" t="s">
        <v>17</v>
      </c>
      <c r="M4" s="19" t="s">
        <v>55</v>
      </c>
      <c r="N4" s="19" t="s">
        <v>18</v>
      </c>
      <c r="O4" s="19" t="s">
        <v>19</v>
      </c>
      <c r="P4" s="19" t="s">
        <v>20</v>
      </c>
      <c r="Q4" s="19" t="s">
        <v>21</v>
      </c>
      <c r="R4" s="19" t="s">
        <v>22</v>
      </c>
      <c r="S4" s="19" t="s">
        <v>23</v>
      </c>
      <c r="T4" s="19" t="s">
        <v>24</v>
      </c>
      <c r="U4" s="19" t="s">
        <v>25</v>
      </c>
      <c r="V4" s="19" t="s">
        <v>26</v>
      </c>
      <c r="W4" s="19" t="s">
        <v>27</v>
      </c>
      <c r="X4" s="19" t="s">
        <v>28</v>
      </c>
      <c r="Y4" s="19" t="s">
        <v>29</v>
      </c>
      <c r="Z4" s="19" t="s">
        <v>30</v>
      </c>
      <c r="AA4" s="19" t="s">
        <v>56</v>
      </c>
      <c r="AB4" s="3"/>
    </row>
    <row r="5" spans="1:28" s="1" customFormat="1" ht="20.100000000000001" customHeight="1" x14ac:dyDescent="0.25">
      <c r="A5" s="5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1:28" s="1" customFormat="1" ht="20.100000000000001" customHeight="1" x14ac:dyDescent="0.25">
      <c r="A6" s="8" t="s">
        <v>32</v>
      </c>
      <c r="B6" s="9">
        <v>54.5</v>
      </c>
      <c r="C6" s="10">
        <v>54.81</v>
      </c>
      <c r="D6" s="9">
        <v>54.2</v>
      </c>
      <c r="E6" s="9">
        <v>56.88</v>
      </c>
      <c r="F6" s="9">
        <v>59.55</v>
      </c>
      <c r="G6" s="10">
        <v>58.52</v>
      </c>
      <c r="H6" s="9">
        <v>58.41</v>
      </c>
      <c r="I6" s="10">
        <v>59.97</v>
      </c>
      <c r="J6" s="9">
        <v>60.26</v>
      </c>
      <c r="K6" s="9">
        <v>63.55</v>
      </c>
      <c r="L6" s="10">
        <v>63.67</v>
      </c>
      <c r="M6" s="9">
        <v>63.67</v>
      </c>
      <c r="N6" s="10">
        <v>67.069999999999993</v>
      </c>
      <c r="O6" s="9">
        <v>69.599999999999994</v>
      </c>
      <c r="P6" s="9">
        <v>67.290000000000006</v>
      </c>
      <c r="Q6" s="9">
        <v>67.25</v>
      </c>
      <c r="R6" s="9">
        <v>66.87</v>
      </c>
      <c r="S6" s="10">
        <v>67.69</v>
      </c>
      <c r="T6" s="9">
        <v>69.27</v>
      </c>
      <c r="U6" s="10">
        <v>70.86</v>
      </c>
      <c r="V6" s="9">
        <v>71.44</v>
      </c>
      <c r="W6" s="9">
        <v>70.44</v>
      </c>
      <c r="X6" s="9">
        <v>70.56</v>
      </c>
      <c r="Y6" s="10">
        <v>71.62</v>
      </c>
      <c r="Z6" s="9">
        <v>73.900000000000006</v>
      </c>
      <c r="AA6" s="9">
        <v>74.069999999999993</v>
      </c>
      <c r="AB6" s="7"/>
    </row>
    <row r="7" spans="1:28" s="1" customFormat="1" ht="20.100000000000001" customHeight="1" x14ac:dyDescent="0.25">
      <c r="A7" s="8" t="s">
        <v>33</v>
      </c>
      <c r="B7" s="9">
        <v>0.79300000000000004</v>
      </c>
      <c r="C7" s="10">
        <v>0.93799999999999994</v>
      </c>
      <c r="D7" s="9">
        <v>1.048</v>
      </c>
      <c r="E7" s="9">
        <v>0.70799999999999996</v>
      </c>
      <c r="F7" s="9">
        <v>0.73899999999999999</v>
      </c>
      <c r="G7" s="10">
        <v>0.79300000000000004</v>
      </c>
      <c r="H7" s="9">
        <v>0.80200000000000005</v>
      </c>
      <c r="I7" s="10">
        <v>0.59099999999999997</v>
      </c>
      <c r="J7" s="9">
        <v>0.76200000000000001</v>
      </c>
      <c r="K7" s="9">
        <v>0.64</v>
      </c>
      <c r="L7" s="10">
        <v>0.56299999999999994</v>
      </c>
      <c r="M7" s="9">
        <v>0.49199999999999999</v>
      </c>
      <c r="N7" s="10">
        <v>0.374</v>
      </c>
      <c r="O7" s="9">
        <v>0.35499999999999998</v>
      </c>
      <c r="P7" s="9">
        <v>0.36599999999999999</v>
      </c>
      <c r="Q7" s="9">
        <v>0.39400000000000002</v>
      </c>
      <c r="R7" s="9">
        <v>0.35699999999999998</v>
      </c>
      <c r="S7" s="10">
        <v>0.34699999999999998</v>
      </c>
      <c r="T7" s="9">
        <v>0.29599999999999999</v>
      </c>
      <c r="U7" s="10">
        <v>0.26400000000000001</v>
      </c>
      <c r="V7" s="9">
        <v>0.27600000000000002</v>
      </c>
      <c r="W7" s="9">
        <v>0.27700000000000002</v>
      </c>
      <c r="X7" s="9">
        <v>0.252</v>
      </c>
      <c r="Y7" s="10">
        <v>0.27600000000000002</v>
      </c>
      <c r="Z7" s="9">
        <v>0.216</v>
      </c>
      <c r="AA7" s="9">
        <v>0.185</v>
      </c>
      <c r="AB7" s="7"/>
    </row>
    <row r="8" spans="1:28" s="1" customFormat="1" ht="20.100000000000001" customHeight="1" x14ac:dyDescent="0.25">
      <c r="A8" s="8" t="s">
        <v>34</v>
      </c>
      <c r="B8" s="9">
        <v>16.02</v>
      </c>
      <c r="C8" s="10">
        <v>16.309999999999999</v>
      </c>
      <c r="D8" s="9">
        <v>16.760000000000002</v>
      </c>
      <c r="E8" s="9">
        <v>17.260000000000002</v>
      </c>
      <c r="F8" s="9">
        <v>15.23</v>
      </c>
      <c r="G8" s="10">
        <v>15.8</v>
      </c>
      <c r="H8" s="9">
        <v>15.14</v>
      </c>
      <c r="I8" s="10">
        <v>15.66</v>
      </c>
      <c r="J8" s="9">
        <v>15.14</v>
      </c>
      <c r="K8" s="9">
        <v>16</v>
      </c>
      <c r="L8" s="10">
        <v>15.79</v>
      </c>
      <c r="M8" s="9">
        <v>16.440000000000001</v>
      </c>
      <c r="N8" s="10">
        <v>16.71</v>
      </c>
      <c r="O8" s="9">
        <v>15.14</v>
      </c>
      <c r="P8" s="9">
        <v>16.14</v>
      </c>
      <c r="Q8" s="9">
        <v>15.93</v>
      </c>
      <c r="R8" s="9">
        <v>16.64</v>
      </c>
      <c r="S8" s="10">
        <v>16.12</v>
      </c>
      <c r="T8" s="9">
        <v>15.35</v>
      </c>
      <c r="U8" s="10">
        <v>15.33</v>
      </c>
      <c r="V8" s="9">
        <v>15.51</v>
      </c>
      <c r="W8" s="9">
        <v>15.52</v>
      </c>
      <c r="X8" s="9">
        <v>15.36</v>
      </c>
      <c r="Y8" s="10">
        <v>15.15</v>
      </c>
      <c r="Z8" s="9">
        <v>14.42</v>
      </c>
      <c r="AA8" s="9">
        <v>14.04</v>
      </c>
      <c r="AB8" s="7"/>
    </row>
    <row r="9" spans="1:28" s="1" customFormat="1" ht="20.100000000000001" customHeight="1" x14ac:dyDescent="0.25">
      <c r="A9" s="8" t="s">
        <v>3</v>
      </c>
      <c r="B9" s="9">
        <f>0.8998*9.24</f>
        <v>8.314152</v>
      </c>
      <c r="C9" s="10">
        <f>0.8998*9.17</f>
        <v>8.2511659999999996</v>
      </c>
      <c r="D9" s="9">
        <f>0.8998*9.98</f>
        <v>8.980004000000001</v>
      </c>
      <c r="E9" s="9">
        <f>0.8998*7.62</f>
        <v>6.8564760000000007</v>
      </c>
      <c r="F9" s="9">
        <f>0.8998*7.09</f>
        <v>6.3795820000000001</v>
      </c>
      <c r="G9" s="10">
        <f>0.8998*7.45</f>
        <v>6.7035100000000005</v>
      </c>
      <c r="H9" s="9">
        <f>0.8998*7.18</f>
        <v>6.4605639999999998</v>
      </c>
      <c r="I9" s="10">
        <f>0.8998*6.51</f>
        <v>5.8576980000000001</v>
      </c>
      <c r="J9" s="9">
        <f>0.8998*6.29</f>
        <v>5.6597420000000005</v>
      </c>
      <c r="K9" s="9">
        <f>0.8998*5.3</f>
        <v>4.7689399999999997</v>
      </c>
      <c r="L9" s="10">
        <f>0.8998*4.69</f>
        <v>4.2200620000000004</v>
      </c>
      <c r="M9" s="9">
        <f>0.8998*4.7</f>
        <v>4.2290600000000005</v>
      </c>
      <c r="N9" s="10">
        <f>0.8998*3.52</f>
        <v>3.1672960000000003</v>
      </c>
      <c r="O9" s="9">
        <f>0.8998*3.37</f>
        <v>3.0323260000000003</v>
      </c>
      <c r="P9" s="9">
        <f>0.8998*3.4</f>
        <v>3.05932</v>
      </c>
      <c r="Q9" s="9">
        <f>0.8998*3.65</f>
        <v>3.2842700000000002</v>
      </c>
      <c r="R9" s="9">
        <f>0.8998*3.26</f>
        <v>2.9333480000000001</v>
      </c>
      <c r="S9" s="10">
        <f>0.8998*3.24</f>
        <v>2.9153520000000004</v>
      </c>
      <c r="T9" s="9">
        <f>0.8998*2.62</f>
        <v>2.3574760000000001</v>
      </c>
      <c r="U9" s="10">
        <f>0.8998*2.48</f>
        <v>2.2315040000000002</v>
      </c>
      <c r="V9" s="9">
        <f>0.8998*2.44</f>
        <v>2.1955119999999999</v>
      </c>
      <c r="W9" s="9">
        <f>0.8998*2.39</f>
        <v>2.150522</v>
      </c>
      <c r="X9" s="9">
        <f>0.8998*2.34</f>
        <v>2.1055320000000002</v>
      </c>
      <c r="Y9" s="10">
        <f>0.8998*2.03</f>
        <v>1.8265939999999998</v>
      </c>
      <c r="Z9" s="9">
        <f>0.8998*1.71</f>
        <v>1.5386580000000001</v>
      </c>
      <c r="AA9" s="9">
        <f>0.8998*1.86</f>
        <v>1.6736280000000001</v>
      </c>
      <c r="AB9" s="7"/>
    </row>
    <row r="10" spans="1:28" s="1" customFormat="1" ht="20.100000000000001" customHeight="1" x14ac:dyDescent="0.25">
      <c r="A10" s="8" t="s">
        <v>4</v>
      </c>
      <c r="B10" s="9">
        <v>0.158</v>
      </c>
      <c r="C10" s="10">
        <v>0.158</v>
      </c>
      <c r="D10" s="9">
        <v>0.16400000000000001</v>
      </c>
      <c r="E10" s="9">
        <v>0.129</v>
      </c>
      <c r="F10" s="9">
        <v>0.18</v>
      </c>
      <c r="G10" s="10">
        <v>0.126</v>
      </c>
      <c r="H10" s="9">
        <v>0.123</v>
      </c>
      <c r="I10" s="10">
        <v>0.112</v>
      </c>
      <c r="J10" s="9">
        <v>9.2999999999999999E-2</v>
      </c>
      <c r="K10" s="9">
        <v>0.11899999999999999</v>
      </c>
      <c r="L10" s="10">
        <v>0.08</v>
      </c>
      <c r="M10" s="9">
        <v>8.4000000000000005E-2</v>
      </c>
      <c r="N10" s="10">
        <v>7.0999999999999994E-2</v>
      </c>
      <c r="O10" s="9">
        <v>6.7000000000000004E-2</v>
      </c>
      <c r="P10" s="9">
        <v>7.0999999999999994E-2</v>
      </c>
      <c r="Q10" s="9">
        <v>7.6999999999999999E-2</v>
      </c>
      <c r="R10" s="9">
        <v>6.7000000000000004E-2</v>
      </c>
      <c r="S10" s="10">
        <v>6.8000000000000005E-2</v>
      </c>
      <c r="T10" s="9">
        <v>6.4000000000000001E-2</v>
      </c>
      <c r="U10" s="10">
        <v>5.8999999999999997E-2</v>
      </c>
      <c r="V10" s="9">
        <v>5.8000000000000003E-2</v>
      </c>
      <c r="W10" s="9">
        <v>5.6000000000000001E-2</v>
      </c>
      <c r="X10" s="9">
        <v>5.6000000000000001E-2</v>
      </c>
      <c r="Y10" s="10">
        <v>4.5999999999999999E-2</v>
      </c>
      <c r="Z10" s="9">
        <v>0.05</v>
      </c>
      <c r="AA10" s="9">
        <v>0.32</v>
      </c>
      <c r="AB10" s="7"/>
    </row>
    <row r="11" spans="1:28" s="1" customFormat="1" ht="20.100000000000001" customHeight="1" x14ac:dyDescent="0.25">
      <c r="A11" s="8" t="s">
        <v>5</v>
      </c>
      <c r="B11" s="9">
        <v>5.4</v>
      </c>
      <c r="C11" s="10">
        <v>4.6100000000000003</v>
      </c>
      <c r="D11" s="9">
        <v>4.24</v>
      </c>
      <c r="E11" s="9">
        <v>4.74</v>
      </c>
      <c r="F11" s="9">
        <v>5.22</v>
      </c>
      <c r="G11" s="10">
        <v>4.63</v>
      </c>
      <c r="H11" s="9">
        <v>5.07</v>
      </c>
      <c r="I11" s="10">
        <v>4.5599999999999996</v>
      </c>
      <c r="J11" s="9">
        <v>4.51</v>
      </c>
      <c r="K11" s="9">
        <v>3.35</v>
      </c>
      <c r="L11" s="10">
        <v>3.09</v>
      </c>
      <c r="M11" s="9">
        <v>3.18</v>
      </c>
      <c r="N11" s="10">
        <v>1.79</v>
      </c>
      <c r="O11" s="9">
        <v>1.66</v>
      </c>
      <c r="P11" s="9">
        <v>1.6</v>
      </c>
      <c r="Q11" s="9">
        <v>1.71</v>
      </c>
      <c r="R11" s="9">
        <v>1.56</v>
      </c>
      <c r="S11" s="10">
        <v>1.53</v>
      </c>
      <c r="T11" s="9">
        <v>1.1000000000000001</v>
      </c>
      <c r="U11" s="10">
        <v>1.04</v>
      </c>
      <c r="V11" s="9">
        <v>1.05</v>
      </c>
      <c r="W11" s="9">
        <v>1.06</v>
      </c>
      <c r="X11" s="9">
        <v>0.98</v>
      </c>
      <c r="Y11" s="10">
        <v>0.74</v>
      </c>
      <c r="Z11" s="9">
        <v>0.65</v>
      </c>
      <c r="AA11" s="9">
        <v>0.56999999999999995</v>
      </c>
      <c r="AB11" s="7"/>
    </row>
    <row r="12" spans="1:28" s="1" customFormat="1" ht="20.100000000000001" customHeight="1" x14ac:dyDescent="0.25">
      <c r="A12" s="8" t="s">
        <v>6</v>
      </c>
      <c r="B12" s="9">
        <v>8</v>
      </c>
      <c r="C12" s="10">
        <v>7.46</v>
      </c>
      <c r="D12" s="9">
        <v>6.88</v>
      </c>
      <c r="E12" s="9">
        <v>7.13</v>
      </c>
      <c r="F12" s="9">
        <v>5.99</v>
      </c>
      <c r="G12" s="10">
        <v>6.1</v>
      </c>
      <c r="H12" s="9">
        <v>5.44</v>
      </c>
      <c r="I12" s="10">
        <v>5.8</v>
      </c>
      <c r="J12" s="9">
        <v>5.33</v>
      </c>
      <c r="K12" s="9">
        <v>4.62</v>
      </c>
      <c r="L12" s="10">
        <v>4.34</v>
      </c>
      <c r="M12" s="9">
        <v>4.26</v>
      </c>
      <c r="N12" s="10">
        <v>4.04</v>
      </c>
      <c r="O12" s="9">
        <v>3.69</v>
      </c>
      <c r="P12" s="9">
        <v>3.5</v>
      </c>
      <c r="Q12" s="9">
        <v>3.45</v>
      </c>
      <c r="R12" s="9">
        <v>3.51</v>
      </c>
      <c r="S12" s="10">
        <v>3.19</v>
      </c>
      <c r="T12" s="9">
        <v>2.78</v>
      </c>
      <c r="U12" s="10">
        <v>2.65</v>
      </c>
      <c r="V12" s="9">
        <v>2.64</v>
      </c>
      <c r="W12" s="9">
        <v>2.54</v>
      </c>
      <c r="X12" s="9">
        <v>2.54</v>
      </c>
      <c r="Y12" s="10">
        <v>2.2000000000000002</v>
      </c>
      <c r="Z12" s="9">
        <v>2.11</v>
      </c>
      <c r="AA12" s="9">
        <v>1.42</v>
      </c>
      <c r="AB12" s="7"/>
    </row>
    <row r="13" spans="1:28" s="1" customFormat="1" ht="20.100000000000001" customHeight="1" x14ac:dyDescent="0.25">
      <c r="A13" s="8" t="s">
        <v>35</v>
      </c>
      <c r="B13" s="9">
        <v>3.3919999999999999</v>
      </c>
      <c r="C13" s="10">
        <v>3.444</v>
      </c>
      <c r="D13" s="9">
        <v>3.548</v>
      </c>
      <c r="E13" s="9">
        <v>3.6150000000000002</v>
      </c>
      <c r="F13" s="9">
        <v>3.9</v>
      </c>
      <c r="G13" s="10">
        <v>3.3069999999999999</v>
      </c>
      <c r="H13" s="9">
        <v>3.7559999999999998</v>
      </c>
      <c r="I13" s="10">
        <v>3.8660000000000001</v>
      </c>
      <c r="J13" s="9">
        <v>3.6080000000000001</v>
      </c>
      <c r="K13" s="9">
        <v>4.4539999999999997</v>
      </c>
      <c r="L13" s="10">
        <v>3.738</v>
      </c>
      <c r="M13" s="9">
        <v>4.242</v>
      </c>
      <c r="N13" s="10">
        <v>4.3579999999999997</v>
      </c>
      <c r="O13" s="9">
        <v>4.0060000000000002</v>
      </c>
      <c r="P13" s="9">
        <v>4.4370000000000003</v>
      </c>
      <c r="Q13" s="9">
        <v>4.3120000000000003</v>
      </c>
      <c r="R13" s="9">
        <v>4.7869999999999999</v>
      </c>
      <c r="S13" s="10">
        <v>4.4370000000000003</v>
      </c>
      <c r="T13" s="9">
        <v>4.4610000000000003</v>
      </c>
      <c r="U13" s="10">
        <v>4.468</v>
      </c>
      <c r="V13" s="9">
        <v>4.4660000000000002</v>
      </c>
      <c r="W13" s="9">
        <v>4.5609999999999999</v>
      </c>
      <c r="X13" s="9">
        <v>4.6269999999999998</v>
      </c>
      <c r="Y13" s="10">
        <v>5.0750000000000002</v>
      </c>
      <c r="Z13" s="9">
        <v>4.4550000000000001</v>
      </c>
      <c r="AA13" s="9">
        <v>3.8039999999999998</v>
      </c>
      <c r="AB13" s="7"/>
    </row>
    <row r="14" spans="1:28" s="1" customFormat="1" ht="20.100000000000001" customHeight="1" x14ac:dyDescent="0.25">
      <c r="A14" s="8" t="s">
        <v>36</v>
      </c>
      <c r="B14" s="9">
        <v>1.901</v>
      </c>
      <c r="C14" s="10">
        <v>2.0369999999999999</v>
      </c>
      <c r="D14" s="9">
        <v>2.4239999999999999</v>
      </c>
      <c r="E14" s="9">
        <v>2.1509999999999998</v>
      </c>
      <c r="F14" s="9">
        <v>1.6479999999999999</v>
      </c>
      <c r="G14" s="10">
        <v>2.8820000000000001</v>
      </c>
      <c r="H14" s="9">
        <v>3.0569999999999999</v>
      </c>
      <c r="I14" s="10">
        <v>2.6360000000000001</v>
      </c>
      <c r="J14" s="9">
        <v>3.2730000000000001</v>
      </c>
      <c r="K14" s="9">
        <v>1.738</v>
      </c>
      <c r="L14" s="10">
        <v>4.0789999999999997</v>
      </c>
      <c r="M14" s="9">
        <v>2.5539999999999998</v>
      </c>
      <c r="N14" s="10">
        <v>2.5129999999999999</v>
      </c>
      <c r="O14" s="9">
        <v>2.4470000000000001</v>
      </c>
      <c r="P14" s="9">
        <v>2.6139999999999999</v>
      </c>
      <c r="Q14" s="9">
        <v>2.964</v>
      </c>
      <c r="R14" s="9">
        <v>2.5299999999999998</v>
      </c>
      <c r="S14" s="10">
        <v>3.2869999999999999</v>
      </c>
      <c r="T14" s="9">
        <v>2.7959999999999998</v>
      </c>
      <c r="U14" s="10">
        <v>2.8660000000000001</v>
      </c>
      <c r="V14" s="9">
        <v>2.9449999999999998</v>
      </c>
      <c r="W14" s="9">
        <v>3.1379999999999999</v>
      </c>
      <c r="X14" s="9">
        <v>3.1829999999999998</v>
      </c>
      <c r="Y14" s="10">
        <v>2.7930000000000001</v>
      </c>
      <c r="Z14" s="9">
        <v>2.87</v>
      </c>
      <c r="AA14" s="9">
        <v>3.7759999999999998</v>
      </c>
      <c r="AB14" s="7"/>
    </row>
    <row r="15" spans="1:28" s="1" customFormat="1" ht="20.100000000000001" customHeight="1" x14ac:dyDescent="0.25">
      <c r="A15" s="8" t="s">
        <v>37</v>
      </c>
      <c r="B15" s="9">
        <v>0.316</v>
      </c>
      <c r="C15" s="10">
        <v>0.33900000000000002</v>
      </c>
      <c r="D15" s="9">
        <v>0.38800000000000001</v>
      </c>
      <c r="E15" s="9">
        <v>0.255</v>
      </c>
      <c r="F15" s="9">
        <v>0.151</v>
      </c>
      <c r="G15" s="10">
        <v>0.248</v>
      </c>
      <c r="H15" s="9">
        <v>0.28899999999999998</v>
      </c>
      <c r="I15" s="10">
        <v>0.184</v>
      </c>
      <c r="J15" s="9">
        <v>0.29199999999999998</v>
      </c>
      <c r="K15" s="9">
        <v>0.157</v>
      </c>
      <c r="L15" s="10">
        <v>0.19800000000000001</v>
      </c>
      <c r="M15" s="9">
        <v>0.153</v>
      </c>
      <c r="N15" s="10">
        <v>0.17899999999999999</v>
      </c>
      <c r="O15" s="9">
        <v>0.14399999999999999</v>
      </c>
      <c r="P15" s="9">
        <v>0.13200000000000001</v>
      </c>
      <c r="Q15" s="9">
        <v>0.14199999999999999</v>
      </c>
      <c r="R15" s="9">
        <v>0.13100000000000001</v>
      </c>
      <c r="S15" s="10">
        <v>0.129</v>
      </c>
      <c r="T15" s="9">
        <v>0.105</v>
      </c>
      <c r="U15" s="10">
        <v>9.5000000000000001E-2</v>
      </c>
      <c r="V15" s="9">
        <v>0.10199999999999999</v>
      </c>
      <c r="W15" s="9">
        <v>9.0999999999999998E-2</v>
      </c>
      <c r="X15" s="9">
        <v>8.5999999999999993E-2</v>
      </c>
      <c r="Y15" s="10">
        <v>8.5000000000000006E-2</v>
      </c>
      <c r="Z15" s="9">
        <v>7.0000000000000007E-2</v>
      </c>
      <c r="AA15" s="9">
        <v>7.2999999999999995E-2</v>
      </c>
      <c r="AB15" s="7"/>
    </row>
    <row r="16" spans="1:28" s="1" customFormat="1" ht="20.100000000000001" customHeight="1" x14ac:dyDescent="0.25">
      <c r="A16" s="8" t="s">
        <v>7</v>
      </c>
      <c r="B16" s="9">
        <v>0.28000000000000003</v>
      </c>
      <c r="C16" s="10">
        <v>0.64</v>
      </c>
      <c r="D16" s="9">
        <v>0.51</v>
      </c>
      <c r="E16" s="9">
        <v>0.27</v>
      </c>
      <c r="F16" s="9">
        <v>0.41</v>
      </c>
      <c r="G16" s="10">
        <v>0.46</v>
      </c>
      <c r="H16" s="9">
        <v>0.22</v>
      </c>
      <c r="I16" s="10">
        <v>0.51</v>
      </c>
      <c r="J16" s="9">
        <v>0.62</v>
      </c>
      <c r="K16" s="9">
        <v>0.51</v>
      </c>
      <c r="L16" s="10">
        <v>0.64</v>
      </c>
      <c r="M16" s="9">
        <v>1.47</v>
      </c>
      <c r="N16" s="10">
        <v>0.48</v>
      </c>
      <c r="O16" s="9">
        <v>0.42</v>
      </c>
      <c r="P16" s="9">
        <v>0.52</v>
      </c>
      <c r="Q16" s="9">
        <v>0.47</v>
      </c>
      <c r="R16" s="9">
        <v>0.37</v>
      </c>
      <c r="S16" s="10">
        <v>0.55000000000000004</v>
      </c>
      <c r="T16" s="9">
        <v>0.39</v>
      </c>
      <c r="U16" s="10">
        <v>0.34</v>
      </c>
      <c r="V16" s="9">
        <v>0.35</v>
      </c>
      <c r="W16" s="9">
        <v>0.45</v>
      </c>
      <c r="X16" s="9">
        <v>0.32</v>
      </c>
      <c r="Y16" s="10">
        <v>0.28999999999999998</v>
      </c>
      <c r="Z16" s="9">
        <v>0.5</v>
      </c>
      <c r="AA16" s="9">
        <v>1.95</v>
      </c>
      <c r="AB16" s="7"/>
    </row>
    <row r="17" spans="1:36" s="1" customFormat="1" ht="20.100000000000001" customHeight="1" x14ac:dyDescent="0.25">
      <c r="A17" s="8" t="s">
        <v>8</v>
      </c>
      <c r="B17" s="9">
        <f>SUM(B6:B16)</f>
        <v>99.074151999999998</v>
      </c>
      <c r="C17" s="10">
        <f>SUM(C6:C16)</f>
        <v>98.997166000000007</v>
      </c>
      <c r="D17" s="9">
        <f>SUM(D6:D16)</f>
        <v>99.142004000000028</v>
      </c>
      <c r="E17" s="9">
        <f t="shared" ref="E17:AA17" si="0">SUM(E6:E16)</f>
        <v>99.994475999999977</v>
      </c>
      <c r="F17" s="9">
        <f>SUM(F6:F16)</f>
        <v>99.397581999999986</v>
      </c>
      <c r="G17" s="10">
        <f>SUM(G6:G16)</f>
        <v>99.569509999999994</v>
      </c>
      <c r="H17" s="9">
        <f>SUM(H6:H16)</f>
        <v>98.767564000000021</v>
      </c>
      <c r="I17" s="10">
        <f t="shared" si="0"/>
        <v>99.746697999999995</v>
      </c>
      <c r="J17" s="9">
        <f t="shared" si="0"/>
        <v>99.547742000000014</v>
      </c>
      <c r="K17" s="9">
        <f t="shared" si="0"/>
        <v>99.906939999999992</v>
      </c>
      <c r="L17" s="10">
        <f t="shared" si="0"/>
        <v>100.40806199999999</v>
      </c>
      <c r="M17" s="9">
        <f t="shared" si="0"/>
        <v>100.77406000000003</v>
      </c>
      <c r="N17" s="10">
        <f t="shared" si="0"/>
        <v>100.75229600000002</v>
      </c>
      <c r="O17" s="9">
        <f>SUM(O6:O16)</f>
        <v>100.56132599999999</v>
      </c>
      <c r="P17" s="9">
        <f>SUM(P6:P16)</f>
        <v>99.729320000000001</v>
      </c>
      <c r="Q17" s="9">
        <f>SUM(Q6:Q16)</f>
        <v>99.983270000000005</v>
      </c>
      <c r="R17" s="9">
        <f>SUM(R6:R16)</f>
        <v>99.755348000000012</v>
      </c>
      <c r="S17" s="10">
        <f t="shared" si="0"/>
        <v>100.263352</v>
      </c>
      <c r="T17" s="9">
        <f t="shared" si="0"/>
        <v>98.969476</v>
      </c>
      <c r="U17" s="10">
        <f>SUM(U6:U16)</f>
        <v>100.20350400000001</v>
      </c>
      <c r="V17" s="9">
        <f t="shared" si="0"/>
        <v>101.03251199999998</v>
      </c>
      <c r="W17" s="9">
        <f t="shared" si="0"/>
        <v>100.283522</v>
      </c>
      <c r="X17" s="9">
        <f t="shared" si="0"/>
        <v>100.069532</v>
      </c>
      <c r="Y17" s="10">
        <f t="shared" si="0"/>
        <v>100.10159400000002</v>
      </c>
      <c r="Z17" s="9">
        <f t="shared" si="0"/>
        <v>100.779658</v>
      </c>
      <c r="AA17" s="9">
        <f t="shared" si="0"/>
        <v>101.88162799999996</v>
      </c>
      <c r="AB17" s="7"/>
    </row>
    <row r="18" spans="1:36" s="1" customFormat="1" ht="20.100000000000001" customHeight="1" x14ac:dyDescent="0.25">
      <c r="A18" s="7"/>
      <c r="B18" s="7"/>
      <c r="C18" s="6"/>
      <c r="D18" s="6"/>
      <c r="E18" s="6"/>
      <c r="F18" s="6"/>
      <c r="G18" s="17"/>
      <c r="H18" s="6"/>
      <c r="I18" s="6"/>
      <c r="J18" s="6"/>
      <c r="K18" s="6"/>
      <c r="L18" s="6"/>
      <c r="M18" s="17" t="s">
        <v>57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</row>
    <row r="19" spans="1:36" s="1" customFormat="1" ht="20.100000000000001" customHeight="1" x14ac:dyDescent="0.25">
      <c r="A19" s="3" t="s">
        <v>9</v>
      </c>
      <c r="B19" s="11">
        <f t="shared" ref="B19:L19" si="1">100*(B11/40.3044)/(B11/40.3044+B9/71.8464)</f>
        <v>53.656204606123559</v>
      </c>
      <c r="C19" s="11">
        <f t="shared" si="1"/>
        <v>49.898580040760379</v>
      </c>
      <c r="D19" s="11">
        <f t="shared" si="1"/>
        <v>45.701457476062622</v>
      </c>
      <c r="E19" s="11">
        <f t="shared" si="1"/>
        <v>55.203921525125367</v>
      </c>
      <c r="F19" s="11">
        <f t="shared" si="1"/>
        <v>59.326147094925076</v>
      </c>
      <c r="G19" s="11">
        <f t="shared" si="1"/>
        <v>55.181220767659383</v>
      </c>
      <c r="H19" s="11">
        <f t="shared" si="1"/>
        <v>58.314418089397904</v>
      </c>
      <c r="I19" s="11">
        <f t="shared" si="1"/>
        <v>58.118401782364053</v>
      </c>
      <c r="J19" s="11">
        <f t="shared" si="1"/>
        <v>58.685731751235018</v>
      </c>
      <c r="K19" s="11">
        <f t="shared" si="1"/>
        <v>55.599072253190791</v>
      </c>
      <c r="L19" s="11">
        <f t="shared" si="1"/>
        <v>56.620671995971492</v>
      </c>
      <c r="M19" s="11">
        <f t="shared" ref="M19:AA19" si="2">100*(M11/40.3044)/(M11/40.3044+M9/71.8464)</f>
        <v>57.272340353299079</v>
      </c>
      <c r="N19" s="11">
        <f t="shared" si="2"/>
        <v>50.185180542529999</v>
      </c>
      <c r="O19" s="11">
        <f t="shared" si="2"/>
        <v>49.388967504062002</v>
      </c>
      <c r="P19" s="11">
        <f t="shared" si="2"/>
        <v>48.247738460138571</v>
      </c>
      <c r="Q19" s="11">
        <f t="shared" si="2"/>
        <v>48.1363344895951</v>
      </c>
      <c r="R19" s="11">
        <f t="shared" si="2"/>
        <v>48.665598225461913</v>
      </c>
      <c r="S19" s="11">
        <f t="shared" si="2"/>
        <v>48.334292402760433</v>
      </c>
      <c r="T19" s="11">
        <f t="shared" si="2"/>
        <v>45.407691084153107</v>
      </c>
      <c r="U19" s="11">
        <f t="shared" si="2"/>
        <v>45.378597456313969</v>
      </c>
      <c r="V19" s="11">
        <f t="shared" si="2"/>
        <v>46.019559637646175</v>
      </c>
      <c r="W19" s="11">
        <f t="shared" si="2"/>
        <v>46.770207703490861</v>
      </c>
      <c r="X19" s="11">
        <f t="shared" si="2"/>
        <v>45.345985720438037</v>
      </c>
      <c r="Y19" s="11">
        <f t="shared" si="2"/>
        <v>41.933880210608585</v>
      </c>
      <c r="Z19" s="11">
        <f t="shared" si="2"/>
        <v>42.95656120205836</v>
      </c>
      <c r="AA19" s="11">
        <f t="shared" si="2"/>
        <v>37.776564527643608</v>
      </c>
      <c r="AB19" s="7"/>
    </row>
    <row r="20" spans="1:36" s="1" customFormat="1" ht="20.100000000000001" customHeight="1" x14ac:dyDescent="0.25">
      <c r="A20" s="3" t="s">
        <v>2</v>
      </c>
      <c r="B20" s="14">
        <v>42.842781041792847</v>
      </c>
      <c r="C20" s="14">
        <v>45.712960708454787</v>
      </c>
      <c r="D20" s="14">
        <v>47.096857303320121</v>
      </c>
      <c r="E20" s="14">
        <v>48.16745253077724</v>
      </c>
      <c r="F20" s="14">
        <v>52.68060784419157</v>
      </c>
      <c r="G20" s="14">
        <v>53.292431792804159</v>
      </c>
      <c r="H20" s="14">
        <v>56.255144437078961</v>
      </c>
      <c r="I20" s="14">
        <v>56.77932058223552</v>
      </c>
      <c r="J20" s="14">
        <v>59.360990144651417</v>
      </c>
      <c r="K20" s="14">
        <v>63.437793694781135</v>
      </c>
      <c r="L20" s="14">
        <v>68.260215093972704</v>
      </c>
      <c r="M20" s="14">
        <v>65.670265069395967</v>
      </c>
      <c r="N20" s="14">
        <v>71.411248548437044</v>
      </c>
      <c r="O20" s="14">
        <v>74.08462709244651</v>
      </c>
      <c r="P20" s="14">
        <v>74.15662008036486</v>
      </c>
      <c r="Q20" s="14">
        <v>74.316172361420229</v>
      </c>
      <c r="R20" s="14">
        <v>74.461018760997248</v>
      </c>
      <c r="S20" s="14">
        <v>76.531961565263074</v>
      </c>
      <c r="T20" s="14">
        <v>79.635100055707198</v>
      </c>
      <c r="U20" s="14">
        <v>80.756145391660127</v>
      </c>
      <c r="V20" s="14">
        <v>80.888369718587654</v>
      </c>
      <c r="W20" s="14">
        <v>81.42438395198586</v>
      </c>
      <c r="X20" s="14">
        <v>82.068449300145602</v>
      </c>
      <c r="Y20" s="14">
        <v>84.65989600633128</v>
      </c>
      <c r="Z20" s="14">
        <v>85.432422025186455</v>
      </c>
      <c r="AA20" s="14">
        <v>87.352063219124602</v>
      </c>
      <c r="AB20" s="7"/>
    </row>
    <row r="21" spans="1:36" s="1" customFormat="1" ht="20.100000000000001" customHeight="1" x14ac:dyDescent="0.25">
      <c r="A21" s="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7"/>
    </row>
    <row r="22" spans="1:36" ht="20.100000000000001" customHeight="1" x14ac:dyDescent="0.25">
      <c r="A22" s="12" t="s">
        <v>48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7"/>
      <c r="AC22" s="1"/>
      <c r="AD22" s="1"/>
      <c r="AE22" s="1"/>
      <c r="AF22" s="1"/>
      <c r="AG22" s="1"/>
      <c r="AH22" s="1"/>
      <c r="AI22" s="1"/>
      <c r="AJ22" s="1"/>
    </row>
    <row r="23" spans="1:36" ht="20.100000000000001" customHeight="1" x14ac:dyDescent="0.25">
      <c r="A23" s="2" t="s">
        <v>38</v>
      </c>
      <c r="B23" s="15">
        <v>0.69827934241449563</v>
      </c>
      <c r="C23" s="15">
        <v>0.75243162509909178</v>
      </c>
      <c r="D23" s="15">
        <v>0.85879047283793075</v>
      </c>
      <c r="E23" s="15">
        <v>0.55822819349290964</v>
      </c>
      <c r="F23" s="15">
        <v>0.3330194360378898</v>
      </c>
      <c r="G23" s="15">
        <v>0.5462729567568495</v>
      </c>
      <c r="H23" s="15">
        <v>0.64021419439423832</v>
      </c>
      <c r="I23" s="15">
        <v>0.40477983340907864</v>
      </c>
      <c r="J23" s="15">
        <v>0.64437414202013643</v>
      </c>
      <c r="K23" s="15">
        <v>0.34482598646722867</v>
      </c>
      <c r="L23" s="15">
        <v>0.4332584120224372</v>
      </c>
      <c r="M23" s="15">
        <v>0.33635491288779351</v>
      </c>
      <c r="N23" s="15">
        <v>0.38971347368701326</v>
      </c>
      <c r="O23" s="15">
        <v>0.31392254300996436</v>
      </c>
      <c r="P23" s="15">
        <v>0.29046566802847457</v>
      </c>
      <c r="Q23" s="15">
        <v>0.31151624300960068</v>
      </c>
      <c r="R23" s="15">
        <v>0.28775460492723515</v>
      </c>
      <c r="S23" s="15">
        <v>0.28242929623894208</v>
      </c>
      <c r="T23" s="15">
        <v>0.23252847490554326</v>
      </c>
      <c r="U23" s="15">
        <v>0.20767783813912946</v>
      </c>
      <c r="V23" s="15">
        <v>0.22116656797163362</v>
      </c>
      <c r="W23" s="15">
        <v>0.19899325181674543</v>
      </c>
      <c r="X23" s="15">
        <v>0.18821790449426815</v>
      </c>
      <c r="Y23" s="15">
        <v>0.18591365275830593</v>
      </c>
      <c r="Z23" s="15">
        <v>0.15239072854481681</v>
      </c>
      <c r="AA23" s="15">
        <v>0.15947523358980858</v>
      </c>
      <c r="AB23" s="3"/>
    </row>
    <row r="24" spans="1:36" ht="20.100000000000001" customHeight="1" x14ac:dyDescent="0.25">
      <c r="A24" s="2" t="s">
        <v>39</v>
      </c>
      <c r="B24" s="15">
        <v>1.525090270525324</v>
      </c>
      <c r="C24" s="15">
        <v>1.8119676201325281</v>
      </c>
      <c r="D24" s="15">
        <v>2.0188173404648659</v>
      </c>
      <c r="E24" s="15">
        <v>1.3489165889425176</v>
      </c>
      <c r="F24" s="15">
        <v>1.41846075197594</v>
      </c>
      <c r="G24" s="15">
        <v>1.5202375634790244</v>
      </c>
      <c r="H24" s="15">
        <v>1.5462584138558717</v>
      </c>
      <c r="I24" s="15">
        <v>1.13153704489442</v>
      </c>
      <c r="J24" s="15">
        <v>1.4634924144938031</v>
      </c>
      <c r="K24" s="15">
        <v>1.2233777015670702</v>
      </c>
      <c r="L24" s="15">
        <v>1.072186808640224</v>
      </c>
      <c r="M24" s="15">
        <v>0.94135123981839208</v>
      </c>
      <c r="N24" s="15">
        <v>0.70867031906799072</v>
      </c>
      <c r="O24" s="15">
        <v>0.67354810141020105</v>
      </c>
      <c r="P24" s="15">
        <v>0.70094220986496003</v>
      </c>
      <c r="Q24" s="15">
        <v>0.7522614823128615</v>
      </c>
      <c r="R24" s="15">
        <v>0.68249496897671447</v>
      </c>
      <c r="S24" s="15">
        <v>0.66119530311246566</v>
      </c>
      <c r="T24" s="15">
        <v>0.570504148348283</v>
      </c>
      <c r="U24" s="15">
        <v>0.50228559975223785</v>
      </c>
      <c r="V24" s="15">
        <v>0.52084516921866231</v>
      </c>
      <c r="W24" s="15">
        <v>0.52717763478283386</v>
      </c>
      <c r="X24" s="15">
        <v>0.48000225204064112</v>
      </c>
      <c r="Y24" s="15">
        <v>0.52538986603099436</v>
      </c>
      <c r="Z24" s="15">
        <v>0.40925548429772257</v>
      </c>
      <c r="AA24" s="15">
        <v>0.3517404920091966</v>
      </c>
      <c r="AB24" s="3"/>
    </row>
    <row r="25" spans="1:36" ht="20.100000000000001" customHeight="1" x14ac:dyDescent="0.25">
      <c r="A25" s="2" t="s">
        <v>40</v>
      </c>
      <c r="B25" s="15">
        <v>11.381455823374489</v>
      </c>
      <c r="C25" s="15">
        <v>12.249883549788676</v>
      </c>
      <c r="D25" s="15">
        <v>14.536561710395313</v>
      </c>
      <c r="E25" s="15">
        <v>12.75808776394349</v>
      </c>
      <c r="F25" s="15">
        <v>9.8474419557506341</v>
      </c>
      <c r="G25" s="15">
        <v>17.199886675108495</v>
      </c>
      <c r="H25" s="15">
        <v>18.348327501260247</v>
      </c>
      <c r="I25" s="15">
        <v>15.711586427904008</v>
      </c>
      <c r="J25" s="15">
        <v>19.569279978623833</v>
      </c>
      <c r="K25" s="15">
        <v>10.342456323487401</v>
      </c>
      <c r="L25" s="15">
        <v>24.18294049234893</v>
      </c>
      <c r="M25" s="15">
        <v>15.212508227631718</v>
      </c>
      <c r="N25" s="15">
        <v>14.823763145479855</v>
      </c>
      <c r="O25" s="15">
        <v>14.45331838411154</v>
      </c>
      <c r="P25" s="15">
        <v>15.584757475299313</v>
      </c>
      <c r="Q25" s="15">
        <v>17.617494310910558</v>
      </c>
      <c r="R25" s="15">
        <v>15.057230418978687</v>
      </c>
      <c r="S25" s="15">
        <v>19.498146365743413</v>
      </c>
      <c r="T25" s="15">
        <v>16.776354698001729</v>
      </c>
      <c r="U25" s="15">
        <v>16.975255651336827</v>
      </c>
      <c r="V25" s="15">
        <v>17.301278400888187</v>
      </c>
      <c r="W25" s="15">
        <v>18.591887572806225</v>
      </c>
      <c r="X25" s="15">
        <v>18.874380666747108</v>
      </c>
      <c r="Y25" s="15">
        <v>16.551481857248397</v>
      </c>
      <c r="Z25" s="15">
        <v>16.928403047456605</v>
      </c>
      <c r="AA25" s="15">
        <v>22.349919384754084</v>
      </c>
      <c r="AB25" s="3"/>
    </row>
    <row r="26" spans="1:36" ht="20.100000000000001" customHeight="1" x14ac:dyDescent="0.25">
      <c r="A26" s="2" t="s">
        <v>41</v>
      </c>
      <c r="B26" s="13">
        <v>29.017781303231324</v>
      </c>
      <c r="C26" s="13">
        <v>29.59352736811233</v>
      </c>
      <c r="D26" s="13">
        <v>30.402223785947978</v>
      </c>
      <c r="E26" s="13">
        <v>30.63699291351632</v>
      </c>
      <c r="F26" s="13">
        <v>33.298409413193518</v>
      </c>
      <c r="G26" s="13">
        <v>28.200607460341338</v>
      </c>
      <c r="H26" s="13">
        <v>32.212118469530232</v>
      </c>
      <c r="I26" s="13">
        <v>32.92525461082046</v>
      </c>
      <c r="J26" s="13">
        <v>30.823931425462746</v>
      </c>
      <c r="K26" s="13">
        <v>37.871873994277635</v>
      </c>
      <c r="L26" s="13">
        <v>31.665573530192525</v>
      </c>
      <c r="M26" s="13">
        <v>36.102997133736388</v>
      </c>
      <c r="N26" s="13">
        <v>36.73210896882032</v>
      </c>
      <c r="O26" s="13">
        <v>33.8093798461612</v>
      </c>
      <c r="P26" s="13">
        <v>37.798672999283632</v>
      </c>
      <c r="Q26" s="13">
        <v>36.62160316780836</v>
      </c>
      <c r="R26" s="13">
        <v>40.708084020334603</v>
      </c>
      <c r="S26" s="13">
        <v>37.607607907527665</v>
      </c>
      <c r="T26" s="13">
        <v>38.245937888014666</v>
      </c>
      <c r="U26" s="13">
        <v>37.813420257727891</v>
      </c>
      <c r="V26" s="13">
        <v>37.489036056039652</v>
      </c>
      <c r="W26" s="13">
        <v>38.612087081945191</v>
      </c>
      <c r="X26" s="13">
        <v>39.203805891766791</v>
      </c>
      <c r="Y26" s="13">
        <v>42.972899003968386</v>
      </c>
      <c r="Z26" s="13">
        <v>37.546932483426467</v>
      </c>
      <c r="AA26" s="13">
        <v>32.171932077270831</v>
      </c>
      <c r="AB26" s="2"/>
    </row>
    <row r="27" spans="1:36" ht="20.100000000000001" customHeight="1" x14ac:dyDescent="0.25">
      <c r="A27" s="2" t="s">
        <v>42</v>
      </c>
      <c r="B27" s="13">
        <v>23.109623164351987</v>
      </c>
      <c r="C27" s="13">
        <v>23.369903049260092</v>
      </c>
      <c r="D27" s="13">
        <v>22.915067637575664</v>
      </c>
      <c r="E27" s="13">
        <v>24.538909736482594</v>
      </c>
      <c r="F27" s="13">
        <v>19.344089616872779</v>
      </c>
      <c r="G27" s="13">
        <v>19.888325656729585</v>
      </c>
      <c r="H27" s="13">
        <v>15.608287709853201</v>
      </c>
      <c r="I27" s="13">
        <v>17.685696799447992</v>
      </c>
      <c r="J27" s="13">
        <v>15.573378509699754</v>
      </c>
      <c r="K27" s="13">
        <v>18.608861896292613</v>
      </c>
      <c r="L27" s="15">
        <v>14.244393147322226</v>
      </c>
      <c r="M27" s="16">
        <v>18.360940156356115</v>
      </c>
      <c r="N27" s="13">
        <v>18.519739160320022</v>
      </c>
      <c r="O27" s="13">
        <v>16.041990627753147</v>
      </c>
      <c r="P27" s="13">
        <v>16.494126079473283</v>
      </c>
      <c r="Q27" s="13">
        <v>15.391650651416285</v>
      </c>
      <c r="R27" s="16">
        <v>16.506986638143623</v>
      </c>
      <c r="S27" s="13">
        <v>14.360001474365104</v>
      </c>
      <c r="T27" s="13">
        <v>13.305191670298854</v>
      </c>
      <c r="U27" s="13">
        <v>12.553158603633209</v>
      </c>
      <c r="V27" s="13">
        <v>12.356412121203533</v>
      </c>
      <c r="W27" s="13">
        <v>12.036067202750557</v>
      </c>
      <c r="X27" s="13">
        <v>11.732491389065776</v>
      </c>
      <c r="Y27" s="13">
        <v>10.294778353231886</v>
      </c>
      <c r="Z27" s="13">
        <v>9.9903533306002128</v>
      </c>
      <c r="AA27" s="15">
        <v>6.5778745471217759</v>
      </c>
      <c r="AB27" s="3"/>
    </row>
    <row r="28" spans="1:36" ht="20.100000000000001" customHeight="1" x14ac:dyDescent="0.25">
      <c r="A28" s="2" t="s">
        <v>43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0.16693500251974241</v>
      </c>
      <c r="U28" s="13">
        <v>0.27032505376502153</v>
      </c>
      <c r="V28" s="13">
        <v>0.39975271746909669</v>
      </c>
      <c r="W28" s="13">
        <v>0.20293423109185815</v>
      </c>
      <c r="X28" s="13">
        <v>0</v>
      </c>
      <c r="Y28" s="13">
        <v>0</v>
      </c>
      <c r="Z28" s="13">
        <v>0.29993607967698993</v>
      </c>
      <c r="AA28" s="13">
        <v>1.2735008397127732</v>
      </c>
      <c r="AB28" s="3"/>
    </row>
    <row r="29" spans="1:36" ht="20.100000000000001" customHeight="1" x14ac:dyDescent="0.25">
      <c r="A29" s="2" t="s">
        <v>44</v>
      </c>
      <c r="B29" s="13">
        <v>3.0506665009888434</v>
      </c>
      <c r="C29" s="13">
        <v>3.04100636144803</v>
      </c>
      <c r="D29" s="13">
        <v>3.3004008009408379</v>
      </c>
      <c r="E29" s="13">
        <v>2.4923395436041198</v>
      </c>
      <c r="F29" s="13">
        <v>2.336251101678593</v>
      </c>
      <c r="G29" s="13">
        <v>2.4518559066632464</v>
      </c>
      <c r="H29" s="13">
        <v>2.376471172844008</v>
      </c>
      <c r="I29" s="13">
        <v>2.1397482663117233</v>
      </c>
      <c r="J29" s="13">
        <v>2.0738939689940561</v>
      </c>
      <c r="K29" s="13">
        <v>1.7392293464969844</v>
      </c>
      <c r="L29" s="13">
        <v>1.5333288472617614</v>
      </c>
      <c r="M29" s="13">
        <v>1.5437780187436443</v>
      </c>
      <c r="N29" s="13">
        <v>1.1450269374504003</v>
      </c>
      <c r="O29" s="13">
        <v>1.0976668862962733</v>
      </c>
      <c r="P29" s="13">
        <v>1.1178420535490012</v>
      </c>
      <c r="Q29" s="13">
        <v>1.1963709714292377</v>
      </c>
      <c r="R29" s="13">
        <v>1.0699149033517497</v>
      </c>
      <c r="S29" s="13">
        <v>1.0598531478512525</v>
      </c>
      <c r="T29" s="13">
        <v>0.86689956639655907</v>
      </c>
      <c r="U29" s="13">
        <v>0.8100258528881582</v>
      </c>
      <c r="V29" s="13">
        <v>0.79047799284149756</v>
      </c>
      <c r="W29" s="13">
        <v>0.78086419208970748</v>
      </c>
      <c r="X29" s="13">
        <v>0.76517186065594744</v>
      </c>
      <c r="Y29" s="13">
        <v>0.66339019192499815</v>
      </c>
      <c r="Z29" s="13">
        <v>0.55620804470633523</v>
      </c>
      <c r="AA29" s="13">
        <v>0.60710523999468913</v>
      </c>
      <c r="AB29" s="3"/>
    </row>
    <row r="30" spans="1:36" ht="20.100000000000001" customHeight="1" x14ac:dyDescent="0.25">
      <c r="A30" s="2" t="s">
        <v>45</v>
      </c>
      <c r="B30" s="13">
        <v>12.224597463240581</v>
      </c>
      <c r="C30" s="13">
        <v>9.8435769945689504</v>
      </c>
      <c r="D30" s="13">
        <v>7.5222573561833377</v>
      </c>
      <c r="E30" s="13">
        <v>7.5492431016671917</v>
      </c>
      <c r="F30" s="13">
        <v>7.8463344973876454</v>
      </c>
      <c r="G30" s="13">
        <v>7.3386804349589045</v>
      </c>
      <c r="H30" s="13">
        <v>7.9961189323467199</v>
      </c>
      <c r="I30" s="13">
        <v>8.1980919238001171</v>
      </c>
      <c r="J30" s="13">
        <v>7.4745331931828982</v>
      </c>
      <c r="K30" s="13">
        <v>2.7880045976102057</v>
      </c>
      <c r="L30" s="13">
        <v>4.9077973748093013</v>
      </c>
      <c r="M30" s="13">
        <v>1.5645556652836565</v>
      </c>
      <c r="N30" s="13">
        <v>0.25976171476970911</v>
      </c>
      <c r="O30" s="13">
        <v>1.0745314174372842</v>
      </c>
      <c r="P30" s="13">
        <v>0.12453209870056126</v>
      </c>
      <c r="Q30" s="13">
        <v>0.72842298054195687</v>
      </c>
      <c r="R30" s="13">
        <v>0.1360500408197316</v>
      </c>
      <c r="S30" s="13">
        <v>0.5557958346026306</v>
      </c>
      <c r="T30" s="13">
        <v>0</v>
      </c>
      <c r="U30" s="13">
        <v>0</v>
      </c>
      <c r="V30" s="13">
        <v>0</v>
      </c>
      <c r="W30" s="13">
        <v>0</v>
      </c>
      <c r="X30" s="13">
        <v>0.28505488061980994</v>
      </c>
      <c r="Y30" s="13">
        <v>7.599047455881211E-2</v>
      </c>
      <c r="Z30" s="13">
        <v>0</v>
      </c>
      <c r="AA30" s="13">
        <v>0</v>
      </c>
      <c r="AB30" s="3"/>
    </row>
    <row r="31" spans="1:36" ht="20.100000000000001" customHeight="1" x14ac:dyDescent="0.25">
      <c r="A31" s="2" t="s">
        <v>46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3"/>
    </row>
    <row r="32" spans="1:36" ht="20.100000000000001" customHeight="1" x14ac:dyDescent="0.25">
      <c r="A32" s="2" t="s">
        <v>47</v>
      </c>
      <c r="B32" s="13">
        <v>16.509588271829767</v>
      </c>
      <c r="C32" s="13">
        <v>15.425561528971997</v>
      </c>
      <c r="D32" s="13">
        <v>16.238955991529995</v>
      </c>
      <c r="E32" s="13">
        <v>15.313454622995522</v>
      </c>
      <c r="F32" s="13">
        <v>16.023945637159976</v>
      </c>
      <c r="G32" s="13">
        <v>14.931421364640599</v>
      </c>
      <c r="H32" s="13">
        <v>15.541098039945499</v>
      </c>
      <c r="I32" s="13">
        <v>13.638285047088154</v>
      </c>
      <c r="J32" s="13">
        <v>13.372248670044669</v>
      </c>
      <c r="K32" s="13">
        <v>11.839036923911989</v>
      </c>
      <c r="L32" s="13">
        <v>9.5241219042085135</v>
      </c>
      <c r="M32" s="13">
        <v>11.56389523459371</v>
      </c>
      <c r="N32" s="13">
        <v>7.5436051791094965</v>
      </c>
      <c r="O32" s="13">
        <v>6.6959418276840044</v>
      </c>
      <c r="P32" s="13">
        <v>7.0991642780759801</v>
      </c>
      <c r="Q32" s="13">
        <v>7.2861247337037192</v>
      </c>
      <c r="R32" s="13">
        <v>6.8395756934481637</v>
      </c>
      <c r="S32" s="13">
        <v>6.5328874479938381</v>
      </c>
      <c r="T32" s="13">
        <v>5.2098937820413642</v>
      </c>
      <c r="U32" s="13">
        <v>4.8888335030233572</v>
      </c>
      <c r="V32" s="13">
        <v>4.8106026952481002</v>
      </c>
      <c r="W32" s="13">
        <v>4.818507017669214</v>
      </c>
      <c r="X32" s="13">
        <v>4.4701829101290658</v>
      </c>
      <c r="Y32" s="13">
        <v>3.5842077128601555</v>
      </c>
      <c r="Z32" s="13">
        <v>3.1510521146560677</v>
      </c>
      <c r="AA32" s="13">
        <v>3.6732437726970573</v>
      </c>
      <c r="AB32" s="3"/>
    </row>
    <row r="33" spans="1:28" ht="20.100000000000001" customHeight="1" x14ac:dyDescent="0.25">
      <c r="A33" s="2" t="s">
        <v>1</v>
      </c>
      <c r="B33" s="13">
        <v>2.4435439151870391</v>
      </c>
      <c r="C33" s="13">
        <v>3.8695497905537835</v>
      </c>
      <c r="D33" s="13">
        <v>2.1580718069768317</v>
      </c>
      <c r="E33" s="13">
        <v>4.7723718533174289</v>
      </c>
      <c r="F33" s="13">
        <v>9.5347564752474234</v>
      </c>
      <c r="G33" s="13">
        <v>7.8919376573543278</v>
      </c>
      <c r="H33" s="13">
        <v>5.6946984662884788</v>
      </c>
      <c r="I33" s="13">
        <v>8.1424795435110493</v>
      </c>
      <c r="J33" s="13">
        <v>8.967778740564837</v>
      </c>
      <c r="K33" s="13">
        <v>15.223463377016103</v>
      </c>
      <c r="L33" s="13">
        <v>12.411701071431255</v>
      </c>
      <c r="M33" s="13">
        <v>14.354759708027858</v>
      </c>
      <c r="N33" s="13">
        <v>19.855376434136872</v>
      </c>
      <c r="O33" s="13">
        <v>25.821928862173774</v>
      </c>
      <c r="P33" s="13">
        <v>20.773189605781923</v>
      </c>
      <c r="Q33" s="13">
        <v>20.077074882701314</v>
      </c>
      <c r="R33" s="13">
        <v>18.695704321683966</v>
      </c>
      <c r="S33" s="13">
        <v>19.426207291991997</v>
      </c>
      <c r="T33" s="13">
        <v>24.612807469690814</v>
      </c>
      <c r="U33" s="13">
        <v>25.967469482595405</v>
      </c>
      <c r="V33" s="13">
        <v>26.098055261659823</v>
      </c>
      <c r="W33" s="13">
        <v>24.22040929723444</v>
      </c>
      <c r="X33" s="13">
        <v>23.990262741631707</v>
      </c>
      <c r="Y33" s="13">
        <v>25.135515145114503</v>
      </c>
      <c r="Z33" s="13">
        <v>30.957086494303383</v>
      </c>
      <c r="AA33" s="13">
        <v>32.830211757099683</v>
      </c>
      <c r="AB33" s="3"/>
    </row>
    <row r="34" spans="1:28" ht="20.100000000000001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5" customFormat="1" ht="20.100000000000001" customHeight="1" x14ac:dyDescent="0.25">
      <c r="A35" s="22" t="s">
        <v>58</v>
      </c>
      <c r="B35" s="23">
        <v>41.247599999999998</v>
      </c>
      <c r="C35" s="23">
        <v>41.251600000000003</v>
      </c>
      <c r="D35" s="23">
        <v>41.3645</v>
      </c>
      <c r="E35" s="23">
        <v>41.361699999999999</v>
      </c>
      <c r="F35" s="23">
        <v>41.278300000000002</v>
      </c>
      <c r="G35" s="23">
        <v>41.256</v>
      </c>
      <c r="H35" s="23">
        <v>41.366399999999999</v>
      </c>
      <c r="I35" s="23">
        <v>41.3401</v>
      </c>
      <c r="J35" s="23">
        <v>41.360999999999997</v>
      </c>
      <c r="K35" s="23">
        <v>41.275799999999997</v>
      </c>
      <c r="L35" s="23">
        <v>41.348500000000001</v>
      </c>
      <c r="M35" s="23">
        <v>41.2791</v>
      </c>
      <c r="N35" s="23">
        <v>41.265700000000002</v>
      </c>
      <c r="O35" s="23">
        <v>41.355400000000003</v>
      </c>
      <c r="P35" s="23">
        <v>41.332900000000002</v>
      </c>
      <c r="Q35" s="23">
        <v>41.3384</v>
      </c>
      <c r="R35" s="23">
        <v>41.273400000000002</v>
      </c>
      <c r="S35" s="23">
        <v>41.335099999999997</v>
      </c>
      <c r="T35" s="23">
        <v>41.308199999999999</v>
      </c>
      <c r="U35" s="23">
        <v>41.304000000000002</v>
      </c>
      <c r="V35" s="23">
        <v>41.282899999999998</v>
      </c>
      <c r="W35" s="23">
        <v>41.301900000000003</v>
      </c>
      <c r="X35" s="23">
        <v>41.2956</v>
      </c>
      <c r="Y35" s="23">
        <v>41.308199999999999</v>
      </c>
      <c r="Z35" s="23">
        <v>41.341500000000003</v>
      </c>
      <c r="AA35" s="23">
        <v>41.380099999999999</v>
      </c>
      <c r="AB35" s="24"/>
    </row>
    <row r="36" spans="1:28" s="29" customFormat="1" ht="20.100000000000001" customHeight="1" x14ac:dyDescent="0.25">
      <c r="A36" s="26" t="s">
        <v>59</v>
      </c>
      <c r="B36" s="27">
        <v>122.92789999999999</v>
      </c>
      <c r="C36" s="27">
        <v>122.92449999999999</v>
      </c>
      <c r="D36" s="27">
        <v>122.9837</v>
      </c>
      <c r="E36" s="27">
        <v>122.991</v>
      </c>
      <c r="F36" s="27">
        <v>122.9563</v>
      </c>
      <c r="G36" s="27">
        <v>122.96169999999999</v>
      </c>
      <c r="H36" s="27">
        <v>122.9645</v>
      </c>
      <c r="I36" s="27">
        <v>122.88549999999999</v>
      </c>
      <c r="J36" s="27">
        <v>122.9648</v>
      </c>
      <c r="K36" s="27">
        <v>122.9466</v>
      </c>
      <c r="L36" s="27">
        <v>122.9687</v>
      </c>
      <c r="M36" s="27">
        <v>122.9251</v>
      </c>
      <c r="N36" s="27">
        <v>122.9554</v>
      </c>
      <c r="O36" s="27">
        <v>122.9554</v>
      </c>
      <c r="P36" s="27">
        <v>122.96429999999999</v>
      </c>
      <c r="Q36" s="27">
        <v>122.9637</v>
      </c>
      <c r="R36" s="27">
        <v>122.9469</v>
      </c>
      <c r="S36" s="27">
        <v>122.9639</v>
      </c>
      <c r="T36" s="27">
        <v>122.9774</v>
      </c>
      <c r="U36" s="27">
        <v>122.97029999999999</v>
      </c>
      <c r="V36" s="27">
        <v>122.9568</v>
      </c>
      <c r="W36" s="27">
        <v>122.968</v>
      </c>
      <c r="X36" s="27">
        <v>122.96169999999999</v>
      </c>
      <c r="Y36" s="27">
        <v>122.9774</v>
      </c>
      <c r="Z36" s="27">
        <v>122.9632</v>
      </c>
      <c r="AA36" s="27">
        <v>122.9753</v>
      </c>
      <c r="AB36" s="28"/>
    </row>
    <row r="37" spans="1:28" ht="20.100000000000001" customHeight="1" x14ac:dyDescent="0.25">
      <c r="A37" s="3"/>
      <c r="B37" s="3"/>
      <c r="C37" s="3"/>
      <c r="D37" s="3"/>
      <c r="E37" s="3"/>
      <c r="F37" s="3"/>
      <c r="G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20.100000000000001" customHeight="1" x14ac:dyDescent="0.25">
      <c r="A38" s="3"/>
      <c r="B38" s="3"/>
      <c r="C38" s="3"/>
      <c r="D38" s="3"/>
      <c r="E38" s="3"/>
      <c r="F38" s="3"/>
      <c r="G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0.100000000000001" customHeight="1" x14ac:dyDescent="0.25">
      <c r="A39" s="3"/>
      <c r="B39" s="3"/>
      <c r="C39" s="3"/>
      <c r="D39" s="3"/>
      <c r="E39" s="3"/>
      <c r="F39" s="3"/>
      <c r="G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0.100000000000001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0.10000000000000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0.100000000000001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0.100000000000001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0.100000000000001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0.100000000000001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0.10000000000000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20.100000000000001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20.100000000000001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20.100000000000001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20.100000000000001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20.10000000000000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20.100000000000001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20.100000000000001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</sheetData>
  <pageMargins left="0.7" right="0.7" top="0.75" bottom="0.75" header="0.3" footer="0.3"/>
  <pageSetup scale="2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 WR majors &amp; norms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</dc:creator>
  <cp:lastModifiedBy>Vojtěch Janoušek</cp:lastModifiedBy>
  <cp:lastPrinted>2017-11-13T17:53:59Z</cp:lastPrinted>
  <dcterms:created xsi:type="dcterms:W3CDTF">2010-03-19T13:39:04Z</dcterms:created>
  <dcterms:modified xsi:type="dcterms:W3CDTF">2019-07-10T09:29:44Z</dcterms:modified>
</cp:coreProperties>
</file>