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750" activeTab="2"/>
  </bookViews>
  <sheets>
    <sheet name="Data" sheetId="1" r:id="rId1"/>
    <sheet name="Sayfa1" sheetId="2" r:id="rId2"/>
    <sheet name="Sayfa2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2" i="2"/>
  <c r="D7" i="2" s="1"/>
  <c r="D3" i="2" l="1"/>
  <c r="E3" i="2" s="1"/>
  <c r="D5" i="2"/>
  <c r="E5" i="2" s="1"/>
  <c r="E7" i="2"/>
  <c r="D2" i="2"/>
  <c r="E2" i="2" s="1"/>
  <c r="D4" i="2"/>
  <c r="E4" i="2" s="1"/>
  <c r="D6" i="2"/>
  <c r="E6" i="2" s="1"/>
  <c r="L26" i="1" l="1"/>
  <c r="E39" i="1"/>
  <c r="D39" i="1"/>
  <c r="F20" i="1"/>
  <c r="E20" i="1"/>
  <c r="F19" i="1"/>
  <c r="E19" i="1"/>
  <c r="F18" i="1"/>
  <c r="E18" i="1"/>
  <c r="F17" i="1"/>
  <c r="E17" i="1"/>
  <c r="F16" i="1"/>
  <c r="E16" i="1"/>
</calcChain>
</file>

<file path=xl/sharedStrings.xml><?xml version="1.0" encoding="utf-8"?>
<sst xmlns="http://schemas.openxmlformats.org/spreadsheetml/2006/main" count="109" uniqueCount="77">
  <si>
    <t>Drift-corrected final results, normalised to literature compositions of NBS981 as published in Baker et al. (2004)</t>
  </si>
  <si>
    <t>Sample ID</t>
  </si>
  <si>
    <t>206/204</t>
  </si>
  <si>
    <t>2 SE</t>
  </si>
  <si>
    <t>207/204</t>
  </si>
  <si>
    <t>208/204</t>
  </si>
  <si>
    <t>208/206</t>
  </si>
  <si>
    <t>207/206</t>
  </si>
  <si>
    <t>208/207</t>
  </si>
  <si>
    <r>
      <rPr>
        <b/>
        <vertAlign val="superscript"/>
        <sz val="13"/>
        <rFont val="Calibri"/>
        <family val="2"/>
      </rPr>
      <t>143</t>
    </r>
    <r>
      <rPr>
        <b/>
        <sz val="13"/>
        <rFont val="Calibri"/>
        <family val="2"/>
      </rPr>
      <t>Nd/</t>
    </r>
    <r>
      <rPr>
        <b/>
        <vertAlign val="superscript"/>
        <sz val="13"/>
        <rFont val="Calibri"/>
        <family val="2"/>
      </rPr>
      <t>144</t>
    </r>
    <r>
      <rPr>
        <b/>
        <sz val="13"/>
        <rFont val="Calibri"/>
        <family val="2"/>
      </rPr>
      <t>Nd</t>
    </r>
    <r>
      <rPr>
        <b/>
        <vertAlign val="subscript"/>
        <sz val="13"/>
        <rFont val="Calibri"/>
        <family val="2"/>
      </rPr>
      <t>normalised</t>
    </r>
  </si>
  <si>
    <r>
      <rPr>
        <b/>
        <sz val="14"/>
        <rFont val="Symbol"/>
        <family val="1"/>
        <charset val="2"/>
      </rPr>
      <t>e</t>
    </r>
    <r>
      <rPr>
        <b/>
        <vertAlign val="subscript"/>
        <sz val="14"/>
        <rFont val="Calibri"/>
        <family val="2"/>
      </rPr>
      <t>Nd</t>
    </r>
  </si>
  <si>
    <r>
      <t xml:space="preserve">2 SE in </t>
    </r>
    <r>
      <rPr>
        <b/>
        <sz val="12"/>
        <rFont val="Symbol"/>
        <family val="1"/>
        <charset val="2"/>
      </rPr>
      <t>e</t>
    </r>
    <r>
      <rPr>
        <b/>
        <vertAlign val="subscript"/>
        <sz val="12"/>
        <rFont val="Calibri"/>
        <family val="2"/>
      </rPr>
      <t>Nd</t>
    </r>
  </si>
  <si>
    <t>HKA-3</t>
  </si>
  <si>
    <t>L8</t>
  </si>
  <si>
    <t>GK26</t>
  </si>
  <si>
    <t>GK60</t>
  </si>
  <si>
    <t>USGS BIR</t>
  </si>
  <si>
    <t>NIST std mean and 2 SD (n=10)</t>
  </si>
  <si>
    <t>Note that the reproducibility shown here is your external 2SD you will need for plotting error bars.</t>
  </si>
  <si>
    <t>All Nd isotope ratios for normalised to the literature composition as published in Tanaka et al. (2000) Chem. Geol.</t>
  </si>
  <si>
    <t>143/144 corresponds to 0.512115</t>
  </si>
  <si>
    <t>All Pb isotope ratios were normalised to the reference ratios for USGS NBS 981 of Baker et al. (2004) Chemical Geology</t>
  </si>
  <si>
    <t>Baker et al. (2004):</t>
  </si>
  <si>
    <t>NBS982 average (n=5)</t>
  </si>
  <si>
    <t>offset in ppm</t>
  </si>
  <si>
    <t>USGS NOD-A-1 average (n=8)</t>
  </si>
  <si>
    <t>sample ID</t>
  </si>
  <si>
    <r>
      <rPr>
        <b/>
        <vertAlign val="superscript"/>
        <sz val="10"/>
        <rFont val="Arial"/>
        <family val="2"/>
      </rPr>
      <t>87</t>
    </r>
    <r>
      <rPr>
        <b/>
        <sz val="10"/>
        <rFont val="Arial"/>
        <family val="2"/>
      </rPr>
      <t xml:space="preserve">Sr / </t>
    </r>
    <r>
      <rPr>
        <b/>
        <vertAlign val="superscript"/>
        <sz val="10"/>
        <rFont val="Arial"/>
        <family val="2"/>
      </rPr>
      <t>86</t>
    </r>
    <r>
      <rPr>
        <b/>
        <sz val="10"/>
        <rFont val="Arial"/>
        <family val="2"/>
      </rPr>
      <t xml:space="preserve"> Sr - Rb-corrected</t>
    </r>
  </si>
  <si>
    <t>± 2SE</t>
  </si>
  <si>
    <r>
      <rPr>
        <b/>
        <vertAlign val="superscript"/>
        <sz val="10"/>
        <rFont val="Arial"/>
        <family val="2"/>
      </rPr>
      <t>87</t>
    </r>
    <r>
      <rPr>
        <b/>
        <sz val="10"/>
        <rFont val="Arial"/>
        <family val="2"/>
      </rPr>
      <t xml:space="preserve">Sr / </t>
    </r>
    <r>
      <rPr>
        <b/>
        <vertAlign val="superscript"/>
        <sz val="10"/>
        <rFont val="Arial"/>
        <family val="2"/>
      </rPr>
      <t>86</t>
    </r>
    <r>
      <rPr>
        <b/>
        <sz val="10"/>
        <rFont val="Arial"/>
        <family val="2"/>
      </rPr>
      <t xml:space="preserve"> Sr - Mc Arthur corrected</t>
    </r>
  </si>
  <si>
    <r>
      <rPr>
        <b/>
        <sz val="8"/>
        <rFont val="Calibri"/>
        <family val="2"/>
      </rPr>
      <t xml:space="preserve">± </t>
    </r>
    <r>
      <rPr>
        <b/>
        <sz val="8"/>
        <rFont val="Arial"/>
        <family val="2"/>
      </rPr>
      <t>2SE</t>
    </r>
  </si>
  <si>
    <t xml:space="preserve">USGS BIR -1 </t>
  </si>
  <si>
    <t>IAPSO</t>
  </si>
  <si>
    <t>SRM 975 -1</t>
  </si>
  <si>
    <t>SRM 975 -2</t>
  </si>
  <si>
    <t>SRM 975 -Average</t>
  </si>
  <si>
    <t>Mc Arthur value</t>
  </si>
  <si>
    <t>Sample</t>
  </si>
  <si>
    <t>2σ</t>
  </si>
  <si>
    <t>T-DM</t>
  </si>
  <si>
    <t>Mineral seperated/ Whole rock (WR)</t>
  </si>
  <si>
    <t>Rock type</t>
  </si>
  <si>
    <t xml:space="preserve">Sample </t>
  </si>
  <si>
    <t xml:space="preserve">Olivine </t>
  </si>
  <si>
    <t>B2</t>
  </si>
  <si>
    <t>GK31</t>
  </si>
  <si>
    <t>Olivine</t>
  </si>
  <si>
    <t>B3</t>
  </si>
  <si>
    <t>KR-30</t>
  </si>
  <si>
    <t>KR-33</t>
  </si>
  <si>
    <t xml:space="preserve">A2 </t>
  </si>
  <si>
    <t>GK6</t>
  </si>
  <si>
    <t>WR</t>
  </si>
  <si>
    <t>B1</t>
  </si>
  <si>
    <t>D</t>
  </si>
  <si>
    <t>T</t>
  </si>
  <si>
    <t>HKA3</t>
  </si>
  <si>
    <t>6.125  (Karapınar average)</t>
  </si>
  <si>
    <t>8.225 (Karacadağ average)</t>
  </si>
  <si>
    <t xml:space="preserve">Karapınar-Karacadağ Volcanic Complex average </t>
  </si>
  <si>
    <t>Basalt-1 GK-60</t>
  </si>
  <si>
    <t>Basalt-2 L-8</t>
  </si>
  <si>
    <t>Dacite   GK-26</t>
  </si>
  <si>
    <t>Trachyte HKA-3</t>
  </si>
  <si>
    <t>V-SMOW: Vienna Standard Mean Ocean Water</t>
  </si>
  <si>
    <t>Td: Today</t>
  </si>
  <si>
    <t>t: Time</t>
  </si>
  <si>
    <t>CHUR: Chondritic uniform reservoir</t>
  </si>
  <si>
    <r>
      <t>87</t>
    </r>
    <r>
      <rPr>
        <sz val="10"/>
        <color rgb="FF000000"/>
        <rFont val="Verdana"/>
        <family val="2"/>
        <charset val="238"/>
      </rPr>
      <t>Sr/</t>
    </r>
    <r>
      <rPr>
        <vertAlign val="superscript"/>
        <sz val="10"/>
        <color rgb="FF000000"/>
        <rFont val="Verdana"/>
        <family val="2"/>
        <charset val="238"/>
      </rPr>
      <t>86</t>
    </r>
    <r>
      <rPr>
        <sz val="10"/>
        <color rgb="FF000000"/>
        <rFont val="Verdana"/>
        <family val="2"/>
        <charset val="238"/>
      </rPr>
      <t>Sr</t>
    </r>
    <r>
      <rPr>
        <vertAlign val="subscript"/>
        <sz val="10"/>
        <color rgb="FF000000"/>
        <rFont val="Verdana"/>
        <family val="2"/>
        <charset val="238"/>
      </rPr>
      <t>i</t>
    </r>
  </si>
  <si>
    <r>
      <t>143</t>
    </r>
    <r>
      <rPr>
        <sz val="10"/>
        <color rgb="FF000000"/>
        <rFont val="Verdana"/>
        <family val="2"/>
        <charset val="238"/>
      </rPr>
      <t>Nd/</t>
    </r>
    <r>
      <rPr>
        <vertAlign val="superscript"/>
        <sz val="10"/>
        <color rgb="FF000000"/>
        <rFont val="Verdana"/>
        <family val="2"/>
        <charset val="238"/>
      </rPr>
      <t>144</t>
    </r>
    <r>
      <rPr>
        <sz val="10"/>
        <color rgb="FF000000"/>
        <rFont val="Verdana"/>
        <family val="2"/>
        <charset val="238"/>
      </rPr>
      <t>Nd</t>
    </r>
    <r>
      <rPr>
        <vertAlign val="subscript"/>
        <sz val="10"/>
        <color rgb="FF000000"/>
        <rFont val="Verdana"/>
        <family val="2"/>
        <charset val="238"/>
      </rPr>
      <t>i</t>
    </r>
  </si>
  <si>
    <r>
      <t>eNd</t>
    </r>
    <r>
      <rPr>
        <vertAlign val="subscript"/>
        <sz val="10"/>
        <color rgb="FF000000"/>
        <rFont val="Verdana"/>
        <family val="2"/>
        <charset val="238"/>
      </rPr>
      <t>Td</t>
    </r>
  </si>
  <si>
    <r>
      <t xml:space="preserve">CHUR </t>
    </r>
    <r>
      <rPr>
        <vertAlign val="subscript"/>
        <sz val="10"/>
        <color rgb="FF000000"/>
        <rFont val="Verdana"/>
        <family val="2"/>
        <charset val="238"/>
      </rPr>
      <t>t</t>
    </r>
  </si>
  <si>
    <r>
      <t>eNd</t>
    </r>
    <r>
      <rPr>
        <vertAlign val="subscript"/>
        <sz val="10"/>
        <color rgb="FF000000"/>
        <rFont val="Verdana"/>
        <family val="2"/>
        <charset val="238"/>
      </rPr>
      <t>t</t>
    </r>
  </si>
  <si>
    <r>
      <t>206</t>
    </r>
    <r>
      <rPr>
        <sz val="10"/>
        <color rgb="FF000000"/>
        <rFont val="Verdana"/>
        <family val="2"/>
        <charset val="238"/>
      </rPr>
      <t>Pb/</t>
    </r>
    <r>
      <rPr>
        <vertAlign val="superscript"/>
        <sz val="10"/>
        <color rgb="FF000000"/>
        <rFont val="Verdana"/>
        <family val="2"/>
        <charset val="238"/>
      </rPr>
      <t>204</t>
    </r>
    <r>
      <rPr>
        <sz val="10"/>
        <color rgb="FF000000"/>
        <rFont val="Verdana"/>
        <family val="2"/>
        <charset val="238"/>
      </rPr>
      <t>Pb</t>
    </r>
  </si>
  <si>
    <r>
      <t>207</t>
    </r>
    <r>
      <rPr>
        <sz val="10"/>
        <color rgb="FF000000"/>
        <rFont val="Verdana"/>
        <family val="2"/>
        <charset val="238"/>
      </rPr>
      <t>Pb/</t>
    </r>
    <r>
      <rPr>
        <vertAlign val="superscript"/>
        <sz val="10"/>
        <color rgb="FF000000"/>
        <rFont val="Verdana"/>
        <family val="2"/>
        <charset val="238"/>
      </rPr>
      <t>204</t>
    </r>
    <r>
      <rPr>
        <sz val="10"/>
        <color rgb="FF000000"/>
        <rFont val="Verdana"/>
        <family val="2"/>
        <charset val="238"/>
      </rPr>
      <t>Pb</t>
    </r>
  </si>
  <si>
    <r>
      <t>208</t>
    </r>
    <r>
      <rPr>
        <sz val="10"/>
        <color rgb="FF000000"/>
        <rFont val="Verdana"/>
        <family val="2"/>
        <charset val="238"/>
      </rPr>
      <t>Pb/</t>
    </r>
    <r>
      <rPr>
        <vertAlign val="superscript"/>
        <sz val="10"/>
        <color rgb="FF000000"/>
        <rFont val="Verdana"/>
        <family val="2"/>
        <charset val="238"/>
      </rPr>
      <t>204</t>
    </r>
    <r>
      <rPr>
        <sz val="10"/>
        <color rgb="FF000000"/>
        <rFont val="Verdana"/>
        <family val="2"/>
        <charset val="238"/>
      </rPr>
      <t>Pb</t>
    </r>
  </si>
  <si>
    <r>
      <t>Δ</t>
    </r>
    <r>
      <rPr>
        <vertAlign val="superscript"/>
        <sz val="10"/>
        <rFont val="Verdana"/>
        <family val="2"/>
        <charset val="238"/>
      </rPr>
      <t>18</t>
    </r>
    <r>
      <rPr>
        <sz val="10"/>
        <rFont val="Verdana"/>
        <family val="2"/>
        <charset val="238"/>
      </rPr>
      <t>O (VSMOW)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</si>
</sst>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0"/>
    <numFmt numFmtId="166" formatCode="0.00000"/>
  </numFmts>
  <fonts count="30" x14ac:knownFonts="1">
    <font>
      <sz val="10"/>
      <name val="Verdana"/>
      <family val="2"/>
    </font>
    <font>
      <sz val="10"/>
      <color theme="1"/>
      <name val="Verdana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3"/>
      <name val="Calibri"/>
      <family val="2"/>
    </font>
    <font>
      <b/>
      <vertAlign val="superscript"/>
      <sz val="13"/>
      <name val="Calibri"/>
      <family val="2"/>
    </font>
    <font>
      <b/>
      <vertAlign val="subscript"/>
      <sz val="13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name val="Symbol"/>
      <family val="1"/>
      <charset val="2"/>
    </font>
    <font>
      <b/>
      <vertAlign val="subscript"/>
      <sz val="14"/>
      <name val="Calibri"/>
      <family val="2"/>
    </font>
    <font>
      <b/>
      <sz val="12"/>
      <name val="Calibri"/>
      <family val="2"/>
    </font>
    <font>
      <b/>
      <sz val="12"/>
      <name val="Symbol"/>
      <family val="1"/>
      <charset val="2"/>
    </font>
    <font>
      <b/>
      <vertAlign val="subscript"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name val="Arial"/>
      <family val="2"/>
    </font>
    <font>
      <sz val="1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vertAlign val="superscript"/>
      <sz val="10"/>
      <color rgb="FF000000"/>
      <name val="Verdana"/>
      <family val="2"/>
      <charset val="238"/>
    </font>
    <font>
      <vertAlign val="subscript"/>
      <sz val="10"/>
      <color rgb="FF000000"/>
      <name val="Verdana"/>
      <family val="2"/>
      <charset val="238"/>
    </font>
    <font>
      <vertAlign val="superscript"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left"/>
    </xf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NumberFormat="1" applyFont="1"/>
    <xf numFmtId="164" fontId="14" fillId="0" borderId="0" xfId="0" applyNumberFormat="1" applyFont="1"/>
    <xf numFmtId="165" fontId="11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center"/>
    </xf>
    <xf numFmtId="0" fontId="17" fillId="0" borderId="0" xfId="0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0" fontId="1" fillId="0" borderId="0" xfId="0" applyFont="1" applyFill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6" fontId="17" fillId="0" borderId="0" xfId="0" applyNumberFormat="1" applyFont="1" applyFill="1" applyBorder="1"/>
    <xf numFmtId="165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/>
    <xf numFmtId="0" fontId="18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166" fontId="14" fillId="0" borderId="0" xfId="0" applyNumberFormat="1" applyFont="1" applyFill="1" applyBorder="1"/>
    <xf numFmtId="166" fontId="3" fillId="0" borderId="0" xfId="0" applyNumberFormat="1" applyFont="1" applyFill="1" applyBorder="1"/>
    <xf numFmtId="1" fontId="1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4" fontId="14" fillId="0" borderId="0" xfId="0" applyNumberFormat="1" applyFont="1" applyAlignment="1">
      <alignment horizontal="right" indent="1"/>
    </xf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19" fillId="0" borderId="1" xfId="0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 wrapText="1"/>
    </xf>
    <xf numFmtId="165" fontId="21" fillId="2" borderId="5" xfId="0" applyNumberFormat="1" applyFont="1" applyFill="1" applyBorder="1" applyAlignment="1">
      <alignment horizontal="center" vertical="center"/>
    </xf>
    <xf numFmtId="0" fontId="19" fillId="0" borderId="6" xfId="0" applyFont="1" applyBorder="1"/>
    <xf numFmtId="165" fontId="16" fillId="0" borderId="7" xfId="0" applyNumberFormat="1" applyFont="1" applyBorder="1" applyAlignment="1">
      <alignment horizontal="center"/>
    </xf>
    <xf numFmtId="165" fontId="23" fillId="0" borderId="8" xfId="0" applyNumberFormat="1" applyFont="1" applyBorder="1" applyAlignment="1">
      <alignment horizontal="center"/>
    </xf>
    <xf numFmtId="165" fontId="19" fillId="2" borderId="9" xfId="0" applyNumberFormat="1" applyFont="1" applyFill="1" applyBorder="1" applyAlignment="1">
      <alignment horizontal="center"/>
    </xf>
    <xf numFmtId="165" fontId="23" fillId="2" borderId="10" xfId="0" applyNumberFormat="1" applyFont="1" applyFill="1" applyBorder="1" applyAlignment="1">
      <alignment horizontal="center"/>
    </xf>
    <xf numFmtId="0" fontId="19" fillId="0" borderId="11" xfId="0" applyFont="1" applyBorder="1"/>
    <xf numFmtId="165" fontId="16" fillId="0" borderId="12" xfId="0" applyNumberFormat="1" applyFont="1" applyBorder="1" applyAlignment="1">
      <alignment horizontal="center"/>
    </xf>
    <xf numFmtId="165" fontId="23" fillId="0" borderId="13" xfId="0" applyNumberFormat="1" applyFont="1" applyBorder="1" applyAlignment="1">
      <alignment horizontal="center"/>
    </xf>
    <xf numFmtId="165" fontId="19" fillId="2" borderId="14" xfId="0" applyNumberFormat="1" applyFont="1" applyFill="1" applyBorder="1" applyAlignment="1">
      <alignment horizontal="center"/>
    </xf>
    <xf numFmtId="165" fontId="23" fillId="2" borderId="15" xfId="0" applyNumberFormat="1" applyFont="1" applyFill="1" applyBorder="1" applyAlignment="1">
      <alignment horizontal="center"/>
    </xf>
    <xf numFmtId="0" fontId="16" fillId="0" borderId="16" xfId="0" applyFont="1" applyBorder="1"/>
    <xf numFmtId="165" fontId="16" fillId="0" borderId="17" xfId="0" applyNumberFormat="1" applyFont="1" applyBorder="1" applyAlignment="1">
      <alignment horizontal="center"/>
    </xf>
    <xf numFmtId="165" fontId="23" fillId="0" borderId="18" xfId="0" applyNumberFormat="1" applyFont="1" applyBorder="1" applyAlignment="1">
      <alignment horizontal="center"/>
    </xf>
    <xf numFmtId="165" fontId="19" fillId="0" borderId="19" xfId="0" applyNumberFormat="1" applyFont="1" applyBorder="1" applyAlignment="1">
      <alignment horizontal="center"/>
    </xf>
    <xf numFmtId="165" fontId="23" fillId="0" borderId="20" xfId="0" applyNumberFormat="1" applyFont="1" applyBorder="1" applyAlignment="1">
      <alignment horizontal="center"/>
    </xf>
    <xf numFmtId="0" fontId="16" fillId="0" borderId="9" xfId="0" applyFont="1" applyBorder="1"/>
    <xf numFmtId="165" fontId="19" fillId="0" borderId="9" xfId="0" applyNumberFormat="1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16" fillId="0" borderId="14" xfId="0" applyFont="1" applyBorder="1"/>
    <xf numFmtId="165" fontId="19" fillId="0" borderId="14" xfId="0" applyNumberFormat="1" applyFont="1" applyBorder="1" applyAlignment="1">
      <alignment horizontal="center"/>
    </xf>
    <xf numFmtId="165" fontId="23" fillId="0" borderId="15" xfId="0" applyNumberFormat="1" applyFont="1" applyBorder="1" applyAlignment="1">
      <alignment horizontal="center"/>
    </xf>
    <xf numFmtId="0" fontId="19" fillId="0" borderId="14" xfId="0" applyFont="1" applyBorder="1"/>
    <xf numFmtId="165" fontId="19" fillId="0" borderId="12" xfId="0" applyNumberFormat="1" applyFont="1" applyBorder="1" applyAlignment="1">
      <alignment horizontal="center"/>
    </xf>
    <xf numFmtId="0" fontId="19" fillId="0" borderId="21" xfId="0" applyFont="1" applyBorder="1"/>
    <xf numFmtId="165" fontId="19" fillId="0" borderId="22" xfId="0" applyNumberFormat="1" applyFont="1" applyBorder="1" applyAlignment="1">
      <alignment horizontal="center"/>
    </xf>
    <xf numFmtId="0" fontId="23" fillId="0" borderId="23" xfId="0" applyFont="1" applyBorder="1"/>
    <xf numFmtId="165" fontId="19" fillId="0" borderId="21" xfId="0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24" fillId="0" borderId="0" xfId="0" applyFont="1"/>
    <xf numFmtId="0" fontId="24" fillId="0" borderId="33" xfId="0" applyFont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9" xfId="0" applyFont="1" applyBorder="1"/>
    <xf numFmtId="0" fontId="24" fillId="0" borderId="7" xfId="0" applyFont="1" applyBorder="1"/>
    <xf numFmtId="0" fontId="24" fillId="0" borderId="10" xfId="0" applyFont="1" applyBorder="1" applyAlignment="1">
      <alignment horizontal="center" vertical="center" wrapText="1"/>
    </xf>
    <xf numFmtId="0" fontId="24" fillId="0" borderId="14" xfId="0" applyFont="1" applyBorder="1"/>
    <xf numFmtId="0" fontId="24" fillId="0" borderId="12" xfId="0" applyFont="1" applyBorder="1"/>
    <xf numFmtId="0" fontId="24" fillId="0" borderId="15" xfId="0" applyFont="1" applyBorder="1" applyAlignment="1">
      <alignment horizontal="center" vertical="center" wrapText="1"/>
    </xf>
    <xf numFmtId="0" fontId="24" fillId="0" borderId="21" xfId="0" applyFont="1" applyBorder="1"/>
    <xf numFmtId="0" fontId="24" fillId="0" borderId="36" xfId="0" applyFont="1" applyBorder="1"/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28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11" fontId="26" fillId="0" borderId="0" xfId="0" applyNumberFormat="1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horizontal="center" vertical="center"/>
    </xf>
    <xf numFmtId="11" fontId="26" fillId="0" borderId="31" xfId="0" applyNumberFormat="1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7" fillId="0" borderId="2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</cellXfs>
  <cellStyles count="2">
    <cellStyle name="Normal 36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9"/>
  <sheetViews>
    <sheetView workbookViewId="0">
      <selection activeCell="D23" sqref="D23"/>
    </sheetView>
  </sheetViews>
  <sheetFormatPr defaultColWidth="10.84375" defaultRowHeight="13.5" x14ac:dyDescent="0.3"/>
  <cols>
    <col min="1" max="1" width="22.15234375" style="1" customWidth="1"/>
    <col min="2" max="13" width="10.84375" style="1"/>
    <col min="14" max="14" width="21.15234375" style="1" bestFit="1" customWidth="1"/>
    <col min="15" max="15" width="19.61328125" style="1" bestFit="1" customWidth="1"/>
    <col min="16" max="16384" width="10.84375" style="1"/>
  </cols>
  <sheetData>
    <row r="3" spans="1:13" ht="15.5" x14ac:dyDescent="0.35">
      <c r="A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5" x14ac:dyDescent="0.3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5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3</v>
      </c>
      <c r="F5" s="4" t="s">
        <v>5</v>
      </c>
      <c r="G5" s="4" t="s">
        <v>3</v>
      </c>
      <c r="H5" s="4" t="s">
        <v>6</v>
      </c>
      <c r="I5" s="4" t="s">
        <v>3</v>
      </c>
      <c r="J5" s="4" t="s">
        <v>7</v>
      </c>
      <c r="K5" s="4" t="s">
        <v>3</v>
      </c>
      <c r="L5" s="4" t="s">
        <v>8</v>
      </c>
      <c r="M5" s="4" t="s">
        <v>3</v>
      </c>
    </row>
    <row r="7" spans="1:13" ht="15.5" x14ac:dyDescent="0.35">
      <c r="A7" s="9" t="s">
        <v>12</v>
      </c>
      <c r="B7" s="10">
        <v>18.922806636884243</v>
      </c>
      <c r="C7" s="10">
        <v>6.2349055347882374E-4</v>
      </c>
      <c r="D7" s="10">
        <v>15.721025390758848</v>
      </c>
      <c r="E7" s="10">
        <v>5.8365065282592885E-4</v>
      </c>
      <c r="F7" s="10">
        <v>39.165534483705486</v>
      </c>
      <c r="G7" s="32">
        <v>1.5165838890471713E-3</v>
      </c>
      <c r="H7" s="32">
        <v>2.0697930630366361</v>
      </c>
      <c r="I7" s="32">
        <v>3.3614504859911154E-5</v>
      </c>
      <c r="J7" s="32">
        <v>0.83079774233666859</v>
      </c>
      <c r="K7" s="32">
        <v>8.893734546357258E-6</v>
      </c>
      <c r="L7" s="32">
        <v>2.4913156875032163</v>
      </c>
      <c r="M7" s="32">
        <v>2.0511335048298934E-5</v>
      </c>
    </row>
    <row r="8" spans="1:13" ht="15.5" x14ac:dyDescent="0.35">
      <c r="A8" s="9" t="s">
        <v>13</v>
      </c>
      <c r="B8" s="10">
        <v>18.925278615876827</v>
      </c>
      <c r="C8" s="10">
        <v>4.7119064700982893E-4</v>
      </c>
      <c r="D8" s="10">
        <v>15.667158718300794</v>
      </c>
      <c r="E8" s="10">
        <v>5.0653510410919199E-4</v>
      </c>
      <c r="F8" s="10">
        <v>39.033139033679468</v>
      </c>
      <c r="G8" s="32">
        <v>1.3776538368993534E-3</v>
      </c>
      <c r="H8" s="32">
        <v>2.0624804848069362</v>
      </c>
      <c r="I8" s="32">
        <v>3.6943020068350602E-5</v>
      </c>
      <c r="J8" s="32">
        <v>0.8278337543876213</v>
      </c>
      <c r="K8" s="32">
        <v>1.1514674341140907E-5</v>
      </c>
      <c r="L8" s="32">
        <v>2.4914126035772406</v>
      </c>
      <c r="M8" s="32">
        <v>2.3584012341507136E-5</v>
      </c>
    </row>
    <row r="9" spans="1:13" ht="15.5" x14ac:dyDescent="0.35">
      <c r="A9" s="9" t="s">
        <v>14</v>
      </c>
      <c r="B9" s="10">
        <v>18.910076916477987</v>
      </c>
      <c r="C9" s="10">
        <v>6.8957722754032678E-4</v>
      </c>
      <c r="D9" s="10">
        <v>15.716544011433891</v>
      </c>
      <c r="E9" s="10">
        <v>6.4266516001597036E-4</v>
      </c>
      <c r="F9" s="10">
        <v>39.143023335041555</v>
      </c>
      <c r="G9" s="32">
        <v>1.8933025690239381E-3</v>
      </c>
      <c r="H9" s="32">
        <v>2.0700007007438783</v>
      </c>
      <c r="I9" s="32">
        <v>4.4513586704345777E-5</v>
      </c>
      <c r="J9" s="32">
        <v>0.83112754479306139</v>
      </c>
      <c r="K9" s="32">
        <v>9.9859517895383192E-6</v>
      </c>
      <c r="L9" s="32">
        <v>2.4905854016644526</v>
      </c>
      <c r="M9" s="32">
        <v>2.873732271865494E-5</v>
      </c>
    </row>
    <row r="10" spans="1:13" ht="15.5" x14ac:dyDescent="0.35">
      <c r="A10" s="9" t="s">
        <v>15</v>
      </c>
      <c r="B10" s="10">
        <v>18.882439537410427</v>
      </c>
      <c r="C10" s="10">
        <v>4.3573859830227195E-4</v>
      </c>
      <c r="D10" s="10">
        <v>15.702262083474562</v>
      </c>
      <c r="E10" s="10">
        <v>4.3267067461946735E-4</v>
      </c>
      <c r="F10" s="10">
        <v>39.090288028337667</v>
      </c>
      <c r="G10" s="32">
        <v>1.1097506643512906E-3</v>
      </c>
      <c r="H10" s="32">
        <v>2.070189431317973</v>
      </c>
      <c r="I10" s="32">
        <v>2.9999232354696612E-5</v>
      </c>
      <c r="J10" s="32">
        <v>0.8315671497793018</v>
      </c>
      <c r="K10" s="32">
        <v>7.5430130825083632E-6</v>
      </c>
      <c r="L10" s="32">
        <v>2.4895070237608823</v>
      </c>
      <c r="M10" s="32">
        <v>2.8916314011350253E-5</v>
      </c>
    </row>
    <row r="11" spans="1:13" ht="15.5" x14ac:dyDescent="0.35">
      <c r="A11" s="9" t="s">
        <v>16</v>
      </c>
      <c r="B11" s="10">
        <v>18.832720774888777</v>
      </c>
      <c r="C11" s="10">
        <v>1.4278552129813483E-3</v>
      </c>
      <c r="D11" s="10">
        <v>15.63110446403476</v>
      </c>
      <c r="E11" s="10">
        <v>2.1140992783901876E-3</v>
      </c>
      <c r="F11" s="10">
        <v>38.444676547469221</v>
      </c>
      <c r="G11" s="32">
        <v>3.3357097959610662E-3</v>
      </c>
      <c r="H11" s="32">
        <v>2.041261300452955</v>
      </c>
      <c r="I11" s="32">
        <v>3.8327376588529641E-5</v>
      </c>
      <c r="J11" s="32">
        <v>0.83000051997282087</v>
      </c>
      <c r="K11" s="32">
        <v>5.3659148605272892E-5</v>
      </c>
      <c r="L11" s="32">
        <v>2.4593709424801595</v>
      </c>
      <c r="M11" s="32">
        <v>1.0753832010928555E-4</v>
      </c>
    </row>
    <row r="12" spans="1:13" ht="15.5" x14ac:dyDescent="0.3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5" x14ac:dyDescent="0.3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0.5" x14ac:dyDescent="0.55000000000000004">
      <c r="A14" s="9"/>
      <c r="B14" s="10"/>
      <c r="C14" s="5" t="s">
        <v>9</v>
      </c>
      <c r="D14" s="6" t="s">
        <v>3</v>
      </c>
      <c r="E14" s="7" t="s">
        <v>10</v>
      </c>
      <c r="F14" s="8" t="s">
        <v>11</v>
      </c>
      <c r="K14" s="10"/>
      <c r="L14" s="10"/>
      <c r="M14" s="10"/>
    </row>
    <row r="15" spans="1:13" ht="15.5" x14ac:dyDescent="0.35">
      <c r="A15" s="9"/>
      <c r="B15" s="10"/>
      <c r="K15" s="10"/>
      <c r="L15" s="10"/>
      <c r="M15" s="10"/>
    </row>
    <row r="16" spans="1:13" ht="15.5" x14ac:dyDescent="0.35">
      <c r="A16" s="9" t="s">
        <v>12</v>
      </c>
      <c r="B16" s="10"/>
      <c r="C16" s="11">
        <v>0.5125323659976383</v>
      </c>
      <c r="D16" s="11">
        <v>3.202494319742128E-6</v>
      </c>
      <c r="E16" s="12">
        <f>(C16/0.512638-1)*10^4</f>
        <v>-2.0605964123165954</v>
      </c>
      <c r="F16" s="12">
        <f>(D16/0.512638)*10^4</f>
        <v>6.2470872618536427E-2</v>
      </c>
      <c r="K16" s="10"/>
      <c r="L16" s="10"/>
      <c r="M16" s="10"/>
    </row>
    <row r="17" spans="1:15" ht="15.5" x14ac:dyDescent="0.35">
      <c r="A17" s="9" t="s">
        <v>13</v>
      </c>
      <c r="B17" s="10"/>
      <c r="C17" s="11">
        <v>0.51272259446688384</v>
      </c>
      <c r="D17" s="11">
        <v>2.8279661358107265E-6</v>
      </c>
      <c r="E17" s="12">
        <f t="shared" ref="E17:E20" si="0">(C17/0.512638-1)*10^4</f>
        <v>1.6501794030832073</v>
      </c>
      <c r="F17" s="12">
        <f t="shared" ref="F17:F20" si="1">(D17/0.512638)*10^4</f>
        <v>5.5164972862150802E-2</v>
      </c>
      <c r="K17" s="10"/>
      <c r="L17" s="10"/>
      <c r="M17" s="10"/>
    </row>
    <row r="18" spans="1:15" ht="15.5" x14ac:dyDescent="0.35">
      <c r="A18" s="9" t="s">
        <v>14</v>
      </c>
      <c r="B18" s="10"/>
      <c r="C18" s="11">
        <v>0.51257327736878411</v>
      </c>
      <c r="D18" s="11">
        <v>2.6261580405517304E-6</v>
      </c>
      <c r="E18" s="12">
        <f t="shared" si="0"/>
        <v>-1.2625406469268796</v>
      </c>
      <c r="F18" s="12">
        <f t="shared" si="1"/>
        <v>5.1228313947692727E-2</v>
      </c>
      <c r="K18" s="10"/>
      <c r="L18" s="10"/>
      <c r="M18" s="10"/>
    </row>
    <row r="19" spans="1:15" ht="15.5" x14ac:dyDescent="0.35">
      <c r="A19" s="9" t="s">
        <v>15</v>
      </c>
      <c r="B19" s="10"/>
      <c r="C19" s="11">
        <v>0.5130978365381943</v>
      </c>
      <c r="D19" s="11">
        <v>3.5304911782683315E-6</v>
      </c>
      <c r="E19" s="12">
        <f t="shared" si="0"/>
        <v>8.970004919539587</v>
      </c>
      <c r="F19" s="12">
        <f t="shared" si="1"/>
        <v>6.8869088484824204E-2</v>
      </c>
      <c r="K19" s="10"/>
      <c r="L19" s="10"/>
      <c r="M19" s="10"/>
    </row>
    <row r="20" spans="1:15" ht="15.5" x14ac:dyDescent="0.35">
      <c r="A20" s="9" t="s">
        <v>16</v>
      </c>
      <c r="B20" s="10"/>
      <c r="C20" s="11">
        <v>0.5126425649832016</v>
      </c>
      <c r="D20" s="11">
        <v>3.464673390579071E-6</v>
      </c>
      <c r="E20" s="12">
        <f t="shared" si="0"/>
        <v>8.9048864921892346E-2</v>
      </c>
      <c r="F20" s="12">
        <f t="shared" si="1"/>
        <v>6.7585184683520746E-2</v>
      </c>
      <c r="K20" s="10"/>
      <c r="L20" s="10"/>
      <c r="M20" s="10"/>
    </row>
    <row r="21" spans="1:15" ht="15.5" x14ac:dyDescent="0.3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4" spans="1:15" ht="15.5" x14ac:dyDescent="0.35">
      <c r="A24" s="9" t="s">
        <v>21</v>
      </c>
    </row>
    <row r="25" spans="1:15" ht="15.5" x14ac:dyDescent="0.35">
      <c r="A25" s="9"/>
    </row>
    <row r="26" spans="1:15" ht="15.5" x14ac:dyDescent="0.35">
      <c r="A26" s="13" t="s">
        <v>22</v>
      </c>
      <c r="B26" s="14">
        <v>16.941600000000001</v>
      </c>
      <c r="C26" s="14"/>
      <c r="D26" s="14">
        <v>15.4998</v>
      </c>
      <c r="E26" s="14"/>
      <c r="F26" s="14">
        <v>36.724899999999998</v>
      </c>
      <c r="G26" s="15"/>
      <c r="H26" s="15">
        <v>2.1677499999999998</v>
      </c>
      <c r="I26" s="15"/>
      <c r="J26" s="15">
        <v>0.9148958776030599</v>
      </c>
      <c r="K26" s="15"/>
      <c r="L26" s="15">
        <f>H26/J26</f>
        <v>2.3693953083265589</v>
      </c>
    </row>
    <row r="27" spans="1:1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5" x14ac:dyDescent="0.35">
      <c r="A28" s="17"/>
      <c r="B28" s="18"/>
      <c r="C28" s="19"/>
      <c r="D28" s="18"/>
      <c r="E28" s="19"/>
      <c r="F28" s="18"/>
      <c r="G28" s="19"/>
      <c r="H28" s="18"/>
      <c r="I28" s="19"/>
      <c r="J28" s="18"/>
      <c r="K28" s="19"/>
      <c r="L28" s="18"/>
      <c r="M28" s="16"/>
      <c r="N28" s="16"/>
      <c r="O28" s="16"/>
    </row>
    <row r="29" spans="1:15" ht="15.5" x14ac:dyDescent="0.35">
      <c r="A29" s="20" t="s">
        <v>23</v>
      </c>
      <c r="B29" s="21">
        <v>36.745925114869507</v>
      </c>
      <c r="C29" s="21">
        <v>8.5060245270612931E-3</v>
      </c>
      <c r="D29" s="21">
        <v>17.162567277423683</v>
      </c>
      <c r="E29" s="21">
        <v>3.2395932954801181E-3</v>
      </c>
      <c r="F29" s="21">
        <v>36.749164613091878</v>
      </c>
      <c r="G29" s="21">
        <v>1.026478964830722E-2</v>
      </c>
      <c r="H29" s="21">
        <v>1.0000501186090232</v>
      </c>
      <c r="I29" s="21">
        <v>1.5550590533034073E-4</v>
      </c>
      <c r="J29" s="21">
        <v>0.46706044945211805</v>
      </c>
      <c r="K29" s="21">
        <v>7.5961400333162955E-5</v>
      </c>
      <c r="L29" s="21">
        <v>2.1412121348203783</v>
      </c>
      <c r="M29" s="21">
        <v>2.0265640527396365E-4</v>
      </c>
      <c r="N29" s="16"/>
      <c r="O29" s="16"/>
    </row>
    <row r="30" spans="1:15" ht="15.5" x14ac:dyDescent="0.35">
      <c r="A30" s="13" t="s">
        <v>22</v>
      </c>
      <c r="B30" s="22">
        <v>36.743200000000002</v>
      </c>
      <c r="C30" s="22"/>
      <c r="D30" s="22">
        <v>17.162160828800001</v>
      </c>
      <c r="E30" s="22"/>
      <c r="F30" s="22">
        <v>36.749078912000002</v>
      </c>
      <c r="G30" s="23"/>
      <c r="H30" s="23">
        <v>1.0001599999999999</v>
      </c>
      <c r="I30" s="23"/>
      <c r="J30" s="23">
        <v>0.467084</v>
      </c>
      <c r="K30" s="24"/>
      <c r="L30" s="23">
        <v>2.14128507934333</v>
      </c>
      <c r="M30" s="16"/>
      <c r="N30" s="16"/>
      <c r="O30" s="16"/>
    </row>
    <row r="31" spans="1:15" ht="15.5" x14ac:dyDescent="0.35">
      <c r="A31" s="13" t="s">
        <v>24</v>
      </c>
      <c r="B31" s="25">
        <v>74.166508891598269</v>
      </c>
      <c r="C31" s="25"/>
      <c r="D31" s="25">
        <v>23.682835030892146</v>
      </c>
      <c r="E31" s="25"/>
      <c r="F31" s="25">
        <v>2.3320609499265501</v>
      </c>
      <c r="G31" s="25"/>
      <c r="H31" s="25">
        <v>-109.86381276674217</v>
      </c>
      <c r="I31" s="25"/>
      <c r="J31" s="25">
        <v>-50.420369530845264</v>
      </c>
      <c r="K31" s="24"/>
      <c r="L31" s="25">
        <v>-34.065769035326738</v>
      </c>
      <c r="M31" s="16"/>
      <c r="N31" s="16"/>
      <c r="O31" s="16"/>
    </row>
    <row r="32" spans="1:15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6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6" ht="15.5" x14ac:dyDescent="0.35">
      <c r="A34" s="26" t="s">
        <v>25</v>
      </c>
      <c r="B34" s="27">
        <v>18.959758290751875</v>
      </c>
      <c r="C34" s="14">
        <v>2.6828690078992234E-3</v>
      </c>
      <c r="D34" s="27">
        <v>15.679914548357496</v>
      </c>
      <c r="E34" s="14">
        <v>3.2464323133374979E-3</v>
      </c>
      <c r="F34" s="27">
        <v>38.935509405474946</v>
      </c>
      <c r="G34" s="14">
        <v>8.5125097156401406E-3</v>
      </c>
      <c r="H34" s="27">
        <v>2.0535964918067253</v>
      </c>
      <c r="I34" s="14">
        <v>1.8498646080563076E-4</v>
      </c>
      <c r="J34" s="27">
        <v>0.82701121634098163</v>
      </c>
      <c r="K34" s="14">
        <v>5.7982400170676985E-5</v>
      </c>
      <c r="L34" s="27">
        <v>2.4831558165901266</v>
      </c>
      <c r="M34" s="14">
        <v>2.1246431181001362E-4</v>
      </c>
      <c r="N34" s="16"/>
      <c r="O34" s="16"/>
      <c r="P34" s="16"/>
    </row>
    <row r="35" spans="1:16" ht="15.5" x14ac:dyDescent="0.35">
      <c r="A35" s="13" t="s">
        <v>22</v>
      </c>
      <c r="B35" s="28">
        <v>18.963999999999999</v>
      </c>
      <c r="C35" s="28"/>
      <c r="D35" s="28">
        <v>15.685</v>
      </c>
      <c r="E35" s="29"/>
      <c r="F35" s="28">
        <v>38.956000000000003</v>
      </c>
      <c r="G35" s="28"/>
      <c r="H35" s="28">
        <v>2.0542079730014766</v>
      </c>
      <c r="I35" s="28"/>
      <c r="J35" s="28">
        <v>0.82709344020248898</v>
      </c>
      <c r="K35" s="28"/>
      <c r="L35" s="28">
        <v>2.4836467963021995</v>
      </c>
      <c r="M35" s="16"/>
      <c r="N35" s="15"/>
      <c r="O35" s="16"/>
      <c r="P35" s="16"/>
    </row>
    <row r="36" spans="1:16" ht="15.5" x14ac:dyDescent="0.35">
      <c r="A36" s="13" t="s">
        <v>24</v>
      </c>
      <c r="B36" s="30">
        <v>-223.6716540879417</v>
      </c>
      <c r="C36" s="27"/>
      <c r="D36" s="30">
        <v>-324.22388540032313</v>
      </c>
      <c r="E36" s="31"/>
      <c r="F36" s="30">
        <v>-525.99328794171129</v>
      </c>
      <c r="G36" s="27"/>
      <c r="H36" s="30">
        <v>-297.67248632466283</v>
      </c>
      <c r="I36" s="28"/>
      <c r="J36" s="30">
        <v>-99.413025796973798</v>
      </c>
      <c r="K36" s="28"/>
      <c r="L36" s="30">
        <v>-197.68499804557669</v>
      </c>
      <c r="M36" s="31"/>
      <c r="N36" s="31"/>
      <c r="O36" s="31"/>
      <c r="P36" s="16"/>
    </row>
    <row r="37" spans="1:16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ht="15.5" x14ac:dyDescent="0.35">
      <c r="A39" s="33" t="s">
        <v>17</v>
      </c>
      <c r="B39" s="34">
        <v>0.51244832865423862</v>
      </c>
      <c r="C39" s="34">
        <v>6.3261978303285612E-6</v>
      </c>
      <c r="D39" s="35">
        <f t="shared" ref="D39" si="2">(B39/0.512638-1)*10^4</f>
        <v>-3.6999080396193929</v>
      </c>
      <c r="E39" s="35">
        <f t="shared" ref="E39" si="3">(C39/0.512638)*10^4</f>
        <v>0.123404777451702</v>
      </c>
      <c r="F39" s="16" t="s">
        <v>18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3">
      <c r="A40" s="16" t="s">
        <v>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3">
      <c r="A41" s="16" t="s">
        <v>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18" sqref="H18:H19"/>
    </sheetView>
  </sheetViews>
  <sheetFormatPr defaultRowHeight="13.5" x14ac:dyDescent="0.3"/>
  <sheetData>
    <row r="1" spans="1:5" ht="41.5" thickBot="1" x14ac:dyDescent="0.35">
      <c r="A1" s="36" t="s">
        <v>26</v>
      </c>
      <c r="B1" s="37" t="s">
        <v>27</v>
      </c>
      <c r="C1" s="38" t="s">
        <v>28</v>
      </c>
      <c r="D1" s="39" t="s">
        <v>29</v>
      </c>
      <c r="E1" s="40" t="s">
        <v>30</v>
      </c>
    </row>
    <row r="2" spans="1:5" x14ac:dyDescent="0.3">
      <c r="A2" s="41" t="s">
        <v>31</v>
      </c>
      <c r="B2" s="42">
        <v>0.70312377999999998</v>
      </c>
      <c r="C2" s="43">
        <v>7.7800000000000001E-6</v>
      </c>
      <c r="D2" s="44">
        <f t="shared" ref="D2:D7" si="0">B2*B$13/B$12</f>
        <v>0.70309623518080455</v>
      </c>
      <c r="E2" s="45">
        <f t="shared" ref="E2:E7" si="1">D2*SQRT((C2/B2)^2+(C$12/B$12)^2)</f>
        <v>1.4674822678091053E-5</v>
      </c>
    </row>
    <row r="3" spans="1:5" x14ac:dyDescent="0.3">
      <c r="A3" s="46" t="s">
        <v>12</v>
      </c>
      <c r="B3" s="47">
        <v>0.70651131</v>
      </c>
      <c r="C3" s="48">
        <v>5.7799999999999997E-6</v>
      </c>
      <c r="D3" s="49">
        <f t="shared" si="0"/>
        <v>0.70648363247458135</v>
      </c>
      <c r="E3" s="50">
        <f t="shared" si="1"/>
        <v>1.3774178627894151E-5</v>
      </c>
    </row>
    <row r="4" spans="1:5" x14ac:dyDescent="0.3">
      <c r="A4" s="46" t="s">
        <v>14</v>
      </c>
      <c r="B4" s="47">
        <v>0.70578204</v>
      </c>
      <c r="C4" s="48">
        <v>6.9999999999999999E-6</v>
      </c>
      <c r="D4" s="49">
        <f t="shared" si="0"/>
        <v>0.70575439104367665</v>
      </c>
      <c r="E4" s="50">
        <f t="shared" si="1"/>
        <v>1.4317675309902078E-5</v>
      </c>
    </row>
    <row r="5" spans="1:5" x14ac:dyDescent="0.3">
      <c r="A5" s="46" t="s">
        <v>15</v>
      </c>
      <c r="B5" s="47">
        <v>0.70519880000000001</v>
      </c>
      <c r="C5" s="48">
        <v>6.742E-6</v>
      </c>
      <c r="D5" s="49">
        <f t="shared" si="0"/>
        <v>0.70517117389205808</v>
      </c>
      <c r="E5" s="50">
        <f t="shared" si="1"/>
        <v>1.41842499422075E-5</v>
      </c>
    </row>
    <row r="6" spans="1:5" x14ac:dyDescent="0.3">
      <c r="A6" s="46" t="s">
        <v>13</v>
      </c>
      <c r="B6" s="47">
        <v>0.70491579999999998</v>
      </c>
      <c r="C6" s="48">
        <v>6.6800000000000004E-6</v>
      </c>
      <c r="D6" s="49">
        <f t="shared" si="0"/>
        <v>0.70488818497856087</v>
      </c>
      <c r="E6" s="50">
        <f t="shared" si="1"/>
        <v>1.4150472521277809E-5</v>
      </c>
    </row>
    <row r="7" spans="1:5" x14ac:dyDescent="0.3">
      <c r="A7" s="46" t="s">
        <v>32</v>
      </c>
      <c r="B7" s="47">
        <v>0.70919525999999999</v>
      </c>
      <c r="C7" s="48">
        <v>6.4999999999999996E-6</v>
      </c>
      <c r="D7" s="49">
        <f t="shared" si="0"/>
        <v>0.70916747733104957</v>
      </c>
      <c r="E7" s="50">
        <f t="shared" si="1"/>
        <v>1.4133607396198254E-5</v>
      </c>
    </row>
    <row r="8" spans="1:5" ht="14" thickBot="1" x14ac:dyDescent="0.35">
      <c r="A8" s="51"/>
      <c r="B8" s="52"/>
      <c r="C8" s="53"/>
      <c r="D8" s="54"/>
      <c r="E8" s="55"/>
    </row>
    <row r="9" spans="1:5" x14ac:dyDescent="0.3">
      <c r="A9" s="56" t="s">
        <v>33</v>
      </c>
      <c r="B9" s="42">
        <v>0.71026953999999998</v>
      </c>
      <c r="C9" s="43">
        <v>5.7200000000000003E-6</v>
      </c>
      <c r="D9" s="57"/>
      <c r="E9" s="58"/>
    </row>
    <row r="10" spans="1:5" x14ac:dyDescent="0.3">
      <c r="A10" s="59" t="s">
        <v>34</v>
      </c>
      <c r="B10" s="47">
        <v>0.71028210999999997</v>
      </c>
      <c r="C10" s="48">
        <v>7.6000000000000001E-6</v>
      </c>
      <c r="D10" s="60"/>
      <c r="E10" s="61"/>
    </row>
    <row r="11" spans="1:5" x14ac:dyDescent="0.3">
      <c r="A11" s="59"/>
      <c r="B11" s="47"/>
      <c r="C11" s="48"/>
      <c r="D11" s="60"/>
      <c r="E11" s="61"/>
    </row>
    <row r="12" spans="1:5" x14ac:dyDescent="0.3">
      <c r="A12" s="62" t="s">
        <v>35</v>
      </c>
      <c r="B12" s="63">
        <f>AVERAGE(B9:B11)</f>
        <v>0.71027582499999997</v>
      </c>
      <c r="C12" s="48">
        <f>2*STDEV(B9:B11)/SQRT(2)</f>
        <v>1.2569999999989534E-5</v>
      </c>
      <c r="D12" s="60"/>
      <c r="E12" s="61"/>
    </row>
    <row r="13" spans="1:5" ht="14" thickBot="1" x14ac:dyDescent="0.35">
      <c r="A13" s="64" t="s">
        <v>36</v>
      </c>
      <c r="B13" s="65">
        <v>0.71024799999999999</v>
      </c>
      <c r="C13" s="66"/>
      <c r="D13" s="67"/>
      <c r="E13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/>
  </sheetViews>
  <sheetFormatPr defaultRowHeight="13.5" x14ac:dyDescent="0.3"/>
  <cols>
    <col min="1" max="1" width="14.69140625" customWidth="1"/>
    <col min="5" max="5" width="10" customWidth="1"/>
  </cols>
  <sheetData>
    <row r="1" spans="1:15" ht="16" thickBot="1" x14ac:dyDescent="0.35">
      <c r="A1" s="85" t="s">
        <v>37</v>
      </c>
      <c r="B1" s="95" t="s">
        <v>68</v>
      </c>
      <c r="C1" s="96" t="s">
        <v>38</v>
      </c>
      <c r="D1" s="95" t="s">
        <v>69</v>
      </c>
      <c r="E1" s="96" t="s">
        <v>38</v>
      </c>
      <c r="F1" s="96" t="s">
        <v>70</v>
      </c>
      <c r="G1" s="96" t="s">
        <v>71</v>
      </c>
      <c r="H1" s="96" t="s">
        <v>72</v>
      </c>
      <c r="I1" s="96" t="s">
        <v>39</v>
      </c>
      <c r="J1" s="95" t="s">
        <v>73</v>
      </c>
      <c r="K1" s="96" t="s">
        <v>38</v>
      </c>
      <c r="L1" s="95" t="s">
        <v>74</v>
      </c>
      <c r="M1" s="96" t="s">
        <v>38</v>
      </c>
      <c r="N1" s="95" t="s">
        <v>75</v>
      </c>
      <c r="O1" s="97" t="s">
        <v>38</v>
      </c>
    </row>
    <row r="2" spans="1:15" ht="14" thickTop="1" x14ac:dyDescent="0.3">
      <c r="A2" s="86" t="s">
        <v>60</v>
      </c>
      <c r="B2" s="87">
        <v>0.70518000000000003</v>
      </c>
      <c r="C2" s="87">
        <v>1.0000000000000001E-5</v>
      </c>
      <c r="D2" s="87">
        <v>0.51309000000000005</v>
      </c>
      <c r="E2" s="88">
        <v>3.5300000000000001E-6</v>
      </c>
      <c r="F2" s="87">
        <v>8.9700000000000006</v>
      </c>
      <c r="G2" s="87">
        <v>0.51263080000000005</v>
      </c>
      <c r="H2" s="87">
        <v>9.02</v>
      </c>
      <c r="I2" s="88">
        <v>91000000</v>
      </c>
      <c r="J2" s="87">
        <v>18.882400000000001</v>
      </c>
      <c r="K2" s="87">
        <v>4.0000000000000002E-4</v>
      </c>
      <c r="L2" s="87">
        <v>15.702299999999999</v>
      </c>
      <c r="M2" s="87">
        <v>4.0000000000000002E-4</v>
      </c>
      <c r="N2" s="87">
        <v>39.090299999999999</v>
      </c>
      <c r="O2" s="89">
        <v>1.1000000000000001E-3</v>
      </c>
    </row>
    <row r="3" spans="1:15" x14ac:dyDescent="0.3">
      <c r="A3" s="86" t="s">
        <v>61</v>
      </c>
      <c r="B3" s="87">
        <v>0.70491000000000004</v>
      </c>
      <c r="C3" s="87">
        <v>1.0000000000000001E-5</v>
      </c>
      <c r="D3" s="87">
        <v>0.51271999999999995</v>
      </c>
      <c r="E3" s="88">
        <v>2.83E-6</v>
      </c>
      <c r="F3" s="87">
        <v>1.65</v>
      </c>
      <c r="G3" s="87">
        <v>0.51263579999999997</v>
      </c>
      <c r="H3" s="87">
        <v>1.67</v>
      </c>
      <c r="I3" s="88">
        <v>600000000</v>
      </c>
      <c r="J3" s="87">
        <v>18.9253</v>
      </c>
      <c r="K3" s="87">
        <v>5.0000000000000001E-4</v>
      </c>
      <c r="L3" s="87">
        <v>15.667199999999999</v>
      </c>
      <c r="M3" s="87">
        <v>5.0000000000000001E-4</v>
      </c>
      <c r="N3" s="87">
        <v>39.033099999999997</v>
      </c>
      <c r="O3" s="89">
        <v>1.4E-3</v>
      </c>
    </row>
    <row r="4" spans="1:15" x14ac:dyDescent="0.3">
      <c r="A4" s="86" t="s">
        <v>62</v>
      </c>
      <c r="B4" s="87">
        <v>0.70569999999999999</v>
      </c>
      <c r="C4" s="87">
        <v>1.0000000000000001E-5</v>
      </c>
      <c r="D4" s="87">
        <v>0.51256999999999997</v>
      </c>
      <c r="E4" s="88">
        <v>2.6299999999999998E-6</v>
      </c>
      <c r="F4" s="87">
        <v>-1.26</v>
      </c>
      <c r="G4" s="87">
        <v>0.51263099999999995</v>
      </c>
      <c r="H4" s="87">
        <v>-1.21</v>
      </c>
      <c r="I4" s="88">
        <v>890000000</v>
      </c>
      <c r="J4" s="87">
        <v>18.9101</v>
      </c>
      <c r="K4" s="87">
        <v>6.9999999999999999E-4</v>
      </c>
      <c r="L4" s="87">
        <v>15.7165</v>
      </c>
      <c r="M4" s="87">
        <v>5.9999999999999995E-4</v>
      </c>
      <c r="N4" s="87">
        <v>39.143000000000001</v>
      </c>
      <c r="O4" s="89">
        <v>1.9E-3</v>
      </c>
    </row>
    <row r="5" spans="1:15" ht="14" thickBot="1" x14ac:dyDescent="0.35">
      <c r="A5" s="90" t="s">
        <v>63</v>
      </c>
      <c r="B5" s="91">
        <v>0.70635000000000003</v>
      </c>
      <c r="C5" s="91">
        <v>1.0000000000000001E-5</v>
      </c>
      <c r="D5" s="91">
        <v>0.51253000000000004</v>
      </c>
      <c r="E5" s="92">
        <v>3.1999999999999999E-6</v>
      </c>
      <c r="F5" s="91">
        <v>-2.06</v>
      </c>
      <c r="G5" s="91">
        <v>0.51263099999999995</v>
      </c>
      <c r="H5" s="91">
        <v>-2</v>
      </c>
      <c r="I5" s="92">
        <v>870000000</v>
      </c>
      <c r="J5" s="91">
        <v>18.922799999999999</v>
      </c>
      <c r="K5" s="91">
        <v>5.9999999999999995E-4</v>
      </c>
      <c r="L5" s="91">
        <v>15.721</v>
      </c>
      <c r="M5" s="91">
        <v>5.9999999999999995E-4</v>
      </c>
      <c r="N5" s="91">
        <v>39.165500000000002</v>
      </c>
      <c r="O5" s="93">
        <v>1.5E-3</v>
      </c>
    </row>
    <row r="6" spans="1:15" x14ac:dyDescent="0.3">
      <c r="A6" s="94" t="s">
        <v>65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x14ac:dyDescent="0.3">
      <c r="A7" s="94" t="s">
        <v>66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ht="54" x14ac:dyDescent="0.3">
      <c r="A8" s="94" t="s">
        <v>67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4" thickBot="1" x14ac:dyDescent="0.3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68" thickBot="1" x14ac:dyDescent="0.35">
      <c r="A10" s="70" t="s">
        <v>40</v>
      </c>
      <c r="B10" s="71" t="s">
        <v>41</v>
      </c>
      <c r="C10" s="71" t="s">
        <v>42</v>
      </c>
      <c r="D10" s="71" t="s">
        <v>76</v>
      </c>
      <c r="E10" s="72" t="s">
        <v>59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22.5" customHeight="1" x14ac:dyDescent="0.3">
      <c r="A11" s="73" t="s">
        <v>43</v>
      </c>
      <c r="B11" s="74" t="s">
        <v>44</v>
      </c>
      <c r="C11" s="74" t="s">
        <v>45</v>
      </c>
      <c r="D11" s="74">
        <v>6.5</v>
      </c>
      <c r="E11" s="75" t="s">
        <v>57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x14ac:dyDescent="0.3">
      <c r="A12" s="76" t="s">
        <v>43</v>
      </c>
      <c r="B12" s="77" t="s">
        <v>44</v>
      </c>
      <c r="C12" s="77" t="s">
        <v>13</v>
      </c>
      <c r="D12" s="77">
        <v>6.5</v>
      </c>
      <c r="E12" s="78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3">
      <c r="A13" s="76" t="s">
        <v>46</v>
      </c>
      <c r="B13" s="77" t="s">
        <v>47</v>
      </c>
      <c r="C13" s="77" t="s">
        <v>48</v>
      </c>
      <c r="D13" s="77">
        <v>5.8</v>
      </c>
      <c r="E13" s="78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ht="14" thickBot="1" x14ac:dyDescent="0.35">
      <c r="A14" s="79" t="s">
        <v>46</v>
      </c>
      <c r="B14" s="80" t="s">
        <v>47</v>
      </c>
      <c r="C14" s="80" t="s">
        <v>49</v>
      </c>
      <c r="D14" s="80">
        <v>5.7</v>
      </c>
      <c r="E14" s="81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x14ac:dyDescent="0.3">
      <c r="A15" s="73" t="s">
        <v>43</v>
      </c>
      <c r="B15" s="74" t="s">
        <v>50</v>
      </c>
      <c r="C15" s="74" t="s">
        <v>51</v>
      </c>
      <c r="D15" s="74">
        <v>7.5</v>
      </c>
      <c r="E15" s="82" t="s">
        <v>58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x14ac:dyDescent="0.3">
      <c r="A16" s="76" t="s">
        <v>52</v>
      </c>
      <c r="B16" s="77" t="s">
        <v>53</v>
      </c>
      <c r="C16" s="77" t="s">
        <v>15</v>
      </c>
      <c r="D16" s="77">
        <v>7.7</v>
      </c>
      <c r="E16" s="83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3">
      <c r="A17" s="76" t="s">
        <v>52</v>
      </c>
      <c r="B17" s="77" t="s">
        <v>54</v>
      </c>
      <c r="C17" s="77" t="s">
        <v>14</v>
      </c>
      <c r="D17" s="77">
        <v>8.8000000000000007</v>
      </c>
      <c r="E17" s="83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ht="14" thickBot="1" x14ac:dyDescent="0.35">
      <c r="A18" s="79" t="s">
        <v>52</v>
      </c>
      <c r="B18" s="80" t="s">
        <v>55</v>
      </c>
      <c r="C18" s="80" t="s">
        <v>56</v>
      </c>
      <c r="D18" s="80">
        <v>8.9</v>
      </c>
      <c r="E18" s="84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x14ac:dyDescent="0.3">
      <c r="A20" s="69" t="s">
        <v>64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</sheetData>
  <mergeCells count="2">
    <mergeCell ref="E15:E18"/>
    <mergeCell ref="E11:E1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Data</vt:lpstr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Gutjahr</dc:creator>
  <cp:lastModifiedBy>vladislav.rapprich</cp:lastModifiedBy>
  <dcterms:created xsi:type="dcterms:W3CDTF">2018-12-06T18:42:25Z</dcterms:created>
  <dcterms:modified xsi:type="dcterms:W3CDTF">2022-02-28T20:13:45Z</dcterms:modified>
</cp:coreProperties>
</file>