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doma\Documents\Chříč_článek_úpravy_2023\0000_predlozeni_po_recenzi\"/>
    </mc:Choice>
  </mc:AlternateContent>
  <xr:revisionPtr revIDLastSave="0" documentId="13_ncr:1_{4EB1F044-4F01-45B8-A9D5-FBEF27AFAFB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H46A" sheetId="4" r:id="rId1"/>
    <sheet name="CH46B" sheetId="3" r:id="rId2"/>
  </sheets>
  <definedNames>
    <definedName name="_gXY1">#REF!</definedName>
    <definedName name="ConcAgeTik1">#REF!</definedName>
    <definedName name="ConcAgeTik2">#REF!</definedName>
    <definedName name="ConcAgeTik3">#REF!</definedName>
    <definedName name="ConcAgeTik4">#REF!</definedName>
    <definedName name="ConcAgeTik5">#REF!</definedName>
    <definedName name="ConcAgeTik6">#REF!</definedName>
    <definedName name="ConcAgeTikAge1">#REF!</definedName>
    <definedName name="ConcAgeTikAge2">#REF!</definedName>
    <definedName name="ConcAgeTikAge3">#REF!</definedName>
    <definedName name="ConcAgeTikAge4">#REF!</definedName>
    <definedName name="ConcAgeTikAge5">#REF!</definedName>
    <definedName name="ConcAgeTikAge6">#REF!</definedName>
    <definedName name="Ellipse1_1">#REF!</definedName>
    <definedName name="Ellipse1_10">#REF!</definedName>
    <definedName name="Ellipse1_11">#REF!</definedName>
    <definedName name="Ellipse1_12">#REF!</definedName>
    <definedName name="Ellipse1_2">#REF!</definedName>
    <definedName name="Ellipse1_3">#REF!</definedName>
    <definedName name="Ellipse1_4">#REF!</definedName>
    <definedName name="Ellipse1_5">#REF!</definedName>
    <definedName name="Ellipse1_6">#REF!</definedName>
    <definedName name="Ellipse1_7">#REF!</definedName>
    <definedName name="Ellipse1_8">#REF!</definedName>
    <definedName name="Ellipse1_9">#REF!</definedName>
    <definedName name="Ellipse2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9" i="4" l="1"/>
  <c r="S59" i="4"/>
  <c r="U58" i="4"/>
  <c r="S58" i="4"/>
  <c r="U57" i="4"/>
  <c r="S57" i="4"/>
  <c r="U56" i="4"/>
  <c r="S56" i="4"/>
  <c r="U55" i="4"/>
  <c r="S55" i="4"/>
  <c r="U54" i="4"/>
  <c r="S54" i="4"/>
  <c r="U53" i="4"/>
  <c r="S53" i="4"/>
  <c r="U52" i="4"/>
  <c r="S52" i="4"/>
  <c r="U51" i="4"/>
  <c r="S51" i="4"/>
  <c r="U50" i="4"/>
  <c r="S50" i="4"/>
  <c r="U49" i="4"/>
  <c r="S49" i="4"/>
  <c r="U48" i="4"/>
  <c r="S48" i="4"/>
  <c r="U47" i="4"/>
  <c r="S47" i="4"/>
  <c r="U46" i="4"/>
  <c r="S46" i="4"/>
  <c r="U45" i="4"/>
  <c r="S45" i="4"/>
  <c r="U44" i="4"/>
  <c r="S44" i="4"/>
  <c r="U43" i="4"/>
  <c r="S43" i="4"/>
  <c r="U42" i="4"/>
  <c r="S42" i="4"/>
  <c r="U41" i="4"/>
  <c r="S41" i="4"/>
  <c r="U40" i="4"/>
  <c r="S40" i="4"/>
  <c r="U39" i="4"/>
  <c r="S39" i="4"/>
  <c r="U38" i="4"/>
  <c r="S38" i="4"/>
  <c r="U37" i="4"/>
  <c r="S37" i="4"/>
  <c r="U36" i="4"/>
  <c r="S36" i="4"/>
  <c r="U35" i="4"/>
  <c r="S35" i="4"/>
  <c r="U34" i="4"/>
  <c r="S34" i="4"/>
  <c r="U33" i="4"/>
  <c r="S33" i="4"/>
  <c r="U32" i="4"/>
  <c r="S32" i="4"/>
  <c r="U31" i="4"/>
  <c r="S31" i="4"/>
  <c r="U30" i="4"/>
  <c r="S30" i="4"/>
  <c r="U29" i="4"/>
  <c r="S29" i="4"/>
  <c r="U28" i="4"/>
  <c r="S28" i="4"/>
  <c r="U27" i="4"/>
  <c r="S27" i="4"/>
  <c r="U26" i="4"/>
  <c r="S26" i="4"/>
  <c r="U25" i="4"/>
  <c r="S25" i="4"/>
  <c r="U24" i="4"/>
  <c r="S24" i="4"/>
  <c r="U23" i="4"/>
  <c r="S23" i="4"/>
  <c r="U22" i="4"/>
  <c r="S22" i="4"/>
  <c r="U21" i="4"/>
  <c r="S21" i="4"/>
  <c r="U20" i="4"/>
  <c r="S20" i="4"/>
  <c r="U19" i="4"/>
  <c r="S19" i="4"/>
  <c r="U18" i="4"/>
  <c r="S18" i="4"/>
  <c r="U17" i="4"/>
  <c r="S17" i="4"/>
  <c r="U16" i="4"/>
  <c r="S16" i="4"/>
  <c r="U15" i="4"/>
  <c r="S15" i="4"/>
  <c r="U14" i="4"/>
  <c r="S14" i="4"/>
  <c r="U13" i="4"/>
  <c r="S13" i="4"/>
  <c r="U12" i="4"/>
  <c r="S12" i="4"/>
  <c r="U11" i="4"/>
  <c r="S11" i="4"/>
  <c r="U10" i="4"/>
  <c r="S10" i="4"/>
  <c r="U9" i="4"/>
  <c r="S9" i="4"/>
  <c r="U8" i="4"/>
  <c r="S8" i="4"/>
  <c r="U7" i="4"/>
  <c r="S7" i="4"/>
  <c r="U6" i="4"/>
  <c r="S6" i="4"/>
  <c r="U5" i="4"/>
  <c r="S5" i="4"/>
  <c r="U4" i="4"/>
  <c r="S4" i="4"/>
  <c r="S63" i="4" l="1"/>
  <c r="S62" i="4"/>
  <c r="S61" i="4"/>
  <c r="U7" i="3"/>
  <c r="U51" i="3"/>
  <c r="U33" i="3"/>
  <c r="U29" i="3"/>
  <c r="U22" i="3"/>
  <c r="U23" i="3"/>
  <c r="U24" i="3"/>
  <c r="U25" i="3"/>
  <c r="U26" i="3"/>
  <c r="U27" i="3"/>
  <c r="U28" i="3"/>
  <c r="U30" i="3"/>
  <c r="U31" i="3"/>
  <c r="U32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6" i="3"/>
  <c r="U5" i="3"/>
  <c r="U4" i="3"/>
  <c r="S5" i="3" l="1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53" i="3" s="1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4" i="3"/>
  <c r="S54" i="3" l="1"/>
  <c r="S55" i="3"/>
</calcChain>
</file>

<file path=xl/sharedStrings.xml><?xml version="1.0" encoding="utf-8"?>
<sst xmlns="http://schemas.openxmlformats.org/spreadsheetml/2006/main" count="154" uniqueCount="124">
  <si>
    <t>CH46A_1</t>
  </si>
  <si>
    <t>CH46A_2</t>
  </si>
  <si>
    <t>CH46A_3</t>
  </si>
  <si>
    <t>CH46A_4</t>
  </si>
  <si>
    <t>CH46A_5</t>
  </si>
  <si>
    <t>CH46A_6</t>
  </si>
  <si>
    <t>CH46A_7</t>
  </si>
  <si>
    <t>CH46A_8</t>
  </si>
  <si>
    <t>CH46A_9</t>
  </si>
  <si>
    <t>CH46A_10</t>
  </si>
  <si>
    <t>CH46A_11</t>
  </si>
  <si>
    <t>CH46A_12</t>
  </si>
  <si>
    <t>CH46A_13</t>
  </si>
  <si>
    <t>CH46A_14</t>
  </si>
  <si>
    <t>CH46A_15</t>
  </si>
  <si>
    <t>CH46A_16</t>
  </si>
  <si>
    <t>CH46A_17</t>
  </si>
  <si>
    <t>CH46A_18</t>
  </si>
  <si>
    <t>CH46A_19</t>
  </si>
  <si>
    <t>CH46A_20</t>
  </si>
  <si>
    <t>CH46A_21</t>
  </si>
  <si>
    <t>CH46A_22</t>
  </si>
  <si>
    <t>CH46A_23</t>
  </si>
  <si>
    <t>CH46A_24</t>
  </si>
  <si>
    <t>CH46A_26</t>
  </si>
  <si>
    <t>CH46A_27</t>
  </si>
  <si>
    <t>CH46A_28</t>
  </si>
  <si>
    <t>CH46A_29</t>
  </si>
  <si>
    <t>CH46A_30</t>
  </si>
  <si>
    <t>CH46A_31</t>
  </si>
  <si>
    <t>CH46A_32</t>
  </si>
  <si>
    <t>CH46A_33</t>
  </si>
  <si>
    <t>CH46A_34</t>
  </si>
  <si>
    <t>CH46A_35</t>
  </si>
  <si>
    <t>CH46A_36</t>
  </si>
  <si>
    <t>CH46A_37</t>
  </si>
  <si>
    <t>CH46A_38</t>
  </si>
  <si>
    <t>CH46A_39</t>
  </si>
  <si>
    <t>CH46A_40</t>
  </si>
  <si>
    <t>CH46A_41</t>
  </si>
  <si>
    <t>CH46A_42</t>
  </si>
  <si>
    <t>CH46A_43</t>
  </si>
  <si>
    <t>CH46A_44</t>
  </si>
  <si>
    <t>CH46A_45</t>
  </si>
  <si>
    <t>CH46A_46</t>
  </si>
  <si>
    <t>CH46A_47</t>
  </si>
  <si>
    <t>CH46A_48</t>
  </si>
  <si>
    <t>CH46A_49</t>
  </si>
  <si>
    <t>CH46A_50</t>
  </si>
  <si>
    <t>CH46A_51</t>
  </si>
  <si>
    <t>CH46A_52</t>
  </si>
  <si>
    <t>CH46A_53</t>
  </si>
  <si>
    <t>CH46A_54</t>
  </si>
  <si>
    <t>CH46A_55</t>
  </si>
  <si>
    <t>CH46A_56</t>
  </si>
  <si>
    <t>CH46B_1</t>
  </si>
  <si>
    <t>CH46B_10</t>
  </si>
  <si>
    <t>CH46B_11</t>
  </si>
  <si>
    <t>CH46B_12</t>
  </si>
  <si>
    <t>CH46B_13</t>
  </si>
  <si>
    <t>CH46B_14</t>
  </si>
  <si>
    <t>CH46B_15</t>
  </si>
  <si>
    <t>CH46B_16</t>
  </si>
  <si>
    <t>CH46B_17</t>
  </si>
  <si>
    <t>CH46B_18</t>
  </si>
  <si>
    <t>CH46B_19</t>
  </si>
  <si>
    <t>CH46B_2</t>
  </si>
  <si>
    <t>CH46B_20</t>
  </si>
  <si>
    <t>CH46B_21</t>
  </si>
  <si>
    <t>CH46B_22</t>
  </si>
  <si>
    <t>CH46B_23</t>
  </si>
  <si>
    <t>CH46B_24</t>
  </si>
  <si>
    <t>CH46B_25</t>
  </si>
  <si>
    <t>CH46B_26</t>
  </si>
  <si>
    <t>CH46B_27</t>
  </si>
  <si>
    <t>CH46B_28</t>
  </si>
  <si>
    <t>CH46B_29</t>
  </si>
  <si>
    <t>CH46B_3</t>
  </si>
  <si>
    <t>CH46B_30</t>
  </si>
  <si>
    <t>CH46B_31</t>
  </si>
  <si>
    <t>CH46B_32</t>
  </si>
  <si>
    <t>CH46B_33</t>
  </si>
  <si>
    <t>CH46B_34</t>
  </si>
  <si>
    <t>CH46B_35</t>
  </si>
  <si>
    <t>CH46B_36</t>
  </si>
  <si>
    <t>CH46B_37</t>
  </si>
  <si>
    <t>CH46B_38</t>
  </si>
  <si>
    <t>CH46B_39</t>
  </si>
  <si>
    <t>CH46B_4</t>
  </si>
  <si>
    <t>CH46B_40</t>
  </si>
  <si>
    <t>CH46B_41</t>
  </si>
  <si>
    <t>CH46B_42</t>
  </si>
  <si>
    <t>CH46B_43</t>
  </si>
  <si>
    <t>CH46B_44</t>
  </si>
  <si>
    <t>CH46B_45</t>
  </si>
  <si>
    <t>CH46B_46</t>
  </si>
  <si>
    <t>CH46B_47</t>
  </si>
  <si>
    <t>CH46B_48</t>
  </si>
  <si>
    <t>CH46B_5</t>
  </si>
  <si>
    <t>CH46B_6</t>
  </si>
  <si>
    <t>CH46B_7</t>
  </si>
  <si>
    <t>CH46B_8</t>
  </si>
  <si>
    <t>CH46B_9</t>
  </si>
  <si>
    <t>No.</t>
  </si>
  <si>
    <t>Corrected isotope ratios</t>
  </si>
  <si>
    <t>Apparent ages (Ma)</t>
  </si>
  <si>
    <t>U, Th and Pb content (ppm)</t>
  </si>
  <si>
    <t>disc.</t>
  </si>
  <si>
    <r>
      <rPr>
        <vertAlign val="superscript"/>
        <sz val="11"/>
        <rFont val="Times New Roman"/>
        <family val="1"/>
        <charset val="238"/>
      </rPr>
      <t>207</t>
    </r>
    <r>
      <rPr>
        <sz val="11"/>
        <rFont val="Times New Roman"/>
        <family val="1"/>
        <charset val="238"/>
      </rPr>
      <t>Pb/</t>
    </r>
    <r>
      <rPr>
        <vertAlign val="superscript"/>
        <sz val="11"/>
        <rFont val="Times New Roman"/>
        <family val="1"/>
        <charset val="238"/>
      </rPr>
      <t>235</t>
    </r>
    <r>
      <rPr>
        <sz val="11"/>
        <rFont val="Times New Roman"/>
        <family val="1"/>
        <charset val="238"/>
      </rPr>
      <t>U</t>
    </r>
  </si>
  <si>
    <r>
      <t>±2</t>
    </r>
    <r>
      <rPr>
        <sz val="11"/>
        <rFont val="Symbol"/>
        <family val="1"/>
        <charset val="2"/>
      </rPr>
      <t>s</t>
    </r>
  </si>
  <si>
    <r>
      <rPr>
        <vertAlign val="superscript"/>
        <sz val="11"/>
        <rFont val="Times New Roman"/>
        <family val="1"/>
        <charset val="238"/>
      </rPr>
      <t>206</t>
    </r>
    <r>
      <rPr>
        <sz val="11"/>
        <rFont val="Times New Roman"/>
        <family val="1"/>
        <charset val="238"/>
      </rPr>
      <t>Pb/</t>
    </r>
    <r>
      <rPr>
        <vertAlign val="superscript"/>
        <sz val="11"/>
        <rFont val="Times New Roman"/>
        <family val="1"/>
        <charset val="238"/>
      </rPr>
      <t>238</t>
    </r>
    <r>
      <rPr>
        <sz val="11"/>
        <rFont val="Times New Roman"/>
        <family val="1"/>
        <charset val="238"/>
      </rPr>
      <t>U</t>
    </r>
  </si>
  <si>
    <t>error cor. 6_38vs7_35</t>
  </si>
  <si>
    <t>Approx U</t>
  </si>
  <si>
    <t>Approx Th</t>
  </si>
  <si>
    <t>Approx Pb</t>
  </si>
  <si>
    <t xml:space="preserve">Th/U </t>
  </si>
  <si>
    <t>%</t>
  </si>
  <si>
    <r>
      <rPr>
        <vertAlign val="superscript"/>
        <sz val="11"/>
        <rFont val="Times New Roman"/>
        <family val="1"/>
        <charset val="238"/>
      </rPr>
      <t>207</t>
    </r>
    <r>
      <rPr>
        <sz val="11"/>
        <rFont val="Times New Roman"/>
        <family val="1"/>
        <charset val="238"/>
      </rPr>
      <t>Pb/</t>
    </r>
    <r>
      <rPr>
        <vertAlign val="superscript"/>
        <sz val="11"/>
        <rFont val="Times New Roman"/>
        <family val="1"/>
        <charset val="238"/>
      </rPr>
      <t>206</t>
    </r>
    <r>
      <rPr>
        <sz val="11"/>
        <rFont val="Times New Roman"/>
        <family val="1"/>
        <charset val="238"/>
      </rPr>
      <t>Pb</t>
    </r>
  </si>
  <si>
    <t>CH46A_25</t>
  </si>
  <si>
    <t>min</t>
  </si>
  <si>
    <t>max</t>
  </si>
  <si>
    <t>average</t>
  </si>
  <si>
    <t>Supplementary Table 2A: Results of U-Pb ages and U-Th-Pb contents for the zircons recovered from the Chříč Creek mineral concentrate, sample CH46A</t>
  </si>
  <si>
    <t>Supplementary Table 2B: Results of U-Pb ages and U-Th-Pb contents for the zircons recovered from the Chříč Creek mineral concentrate, sample CH46B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</si>
</sst>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1"/>
      <name val="Symbol"/>
      <family val="1"/>
      <charset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0" xfId="0" applyFont="1"/>
    <xf numFmtId="164" fontId="19" fillId="0" borderId="0" xfId="0" applyNumberFormat="1" applyFont="1"/>
    <xf numFmtId="0" fontId="20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0" fillId="0" borderId="11" xfId="0" applyFont="1" applyBorder="1"/>
    <xf numFmtId="0" fontId="20" fillId="0" borderId="12" xfId="0" applyFont="1" applyBorder="1" applyAlignment="1">
      <alignment horizontal="center"/>
    </xf>
    <xf numFmtId="165" fontId="21" fillId="0" borderId="12" xfId="0" applyNumberFormat="1" applyFont="1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2" fontId="21" fillId="0" borderId="12" xfId="0" applyNumberFormat="1" applyFont="1" applyBorder="1" applyAlignment="1">
      <alignment horizontal="center" vertical="center" wrapText="1"/>
    </xf>
    <xf numFmtId="0" fontId="19" fillId="0" borderId="12" xfId="0" applyFont="1" applyBorder="1"/>
    <xf numFmtId="2" fontId="21" fillId="0" borderId="12" xfId="0" applyNumberFormat="1" applyFont="1" applyBorder="1" applyAlignment="1">
      <alignment horizontal="center" vertical="center"/>
    </xf>
    <xf numFmtId="0" fontId="19" fillId="0" borderId="0" xfId="0" applyFont="1"/>
    <xf numFmtId="165" fontId="19" fillId="0" borderId="0" xfId="0" applyNumberFormat="1" applyFont="1"/>
    <xf numFmtId="1" fontId="19" fillId="0" borderId="0" xfId="0" applyNumberFormat="1" applyFont="1"/>
    <xf numFmtId="11" fontId="19" fillId="0" borderId="0" xfId="0" applyNumberFormat="1" applyFont="1"/>
    <xf numFmtId="165" fontId="19" fillId="0" borderId="12" xfId="0" applyNumberFormat="1" applyFont="1" applyBorder="1"/>
    <xf numFmtId="1" fontId="19" fillId="0" borderId="12" xfId="0" applyNumberFormat="1" applyFont="1" applyBorder="1"/>
    <xf numFmtId="164" fontId="19" fillId="0" borderId="12" xfId="0" applyNumberFormat="1" applyFont="1" applyBorder="1"/>
    <xf numFmtId="1" fontId="21" fillId="0" borderId="0" xfId="6" applyNumberFormat="1" applyFont="1" applyFill="1"/>
    <xf numFmtId="0" fontId="21" fillId="0" borderId="0" xfId="6" applyFont="1" applyFill="1"/>
    <xf numFmtId="1" fontId="21" fillId="0" borderId="12" xfId="6" applyNumberFormat="1" applyFont="1" applyFill="1" applyBorder="1"/>
    <xf numFmtId="0" fontId="21" fillId="0" borderId="12" xfId="6" applyFont="1" applyFill="1" applyBorder="1"/>
    <xf numFmtId="166" fontId="19" fillId="0" borderId="0" xfId="0" applyNumberFormat="1" applyFont="1"/>
    <xf numFmtId="164" fontId="0" fillId="0" borderId="0" xfId="0" applyNumberFormat="1"/>
    <xf numFmtId="0" fontId="21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workbookViewId="0"/>
  </sheetViews>
  <sheetFormatPr defaultRowHeight="14.4" x14ac:dyDescent="0.3"/>
  <cols>
    <col min="1" max="1" width="11.5546875" bestFit="1" customWidth="1"/>
    <col min="2" max="2" width="9.33203125" bestFit="1" customWidth="1"/>
    <col min="3" max="3" width="7.33203125" bestFit="1" customWidth="1"/>
    <col min="4" max="4" width="9.33203125" bestFit="1" customWidth="1"/>
    <col min="5" max="5" width="7.33203125" bestFit="1" customWidth="1"/>
    <col min="6" max="6" width="11.33203125" customWidth="1"/>
    <col min="7" max="7" width="2" customWidth="1"/>
    <col min="8" max="8" width="9.33203125" bestFit="1" customWidth="1"/>
    <col min="9" max="9" width="4.5546875" bestFit="1" customWidth="1"/>
    <col min="10" max="10" width="9.33203125" bestFit="1" customWidth="1"/>
    <col min="11" max="11" width="4.5546875" bestFit="1" customWidth="1"/>
    <col min="12" max="12" width="10.5546875" bestFit="1" customWidth="1"/>
    <col min="13" max="13" width="4.5546875" bestFit="1" customWidth="1"/>
    <col min="14" max="14" width="2.6640625" customWidth="1"/>
    <col min="15" max="15" width="9.5546875" bestFit="1" customWidth="1"/>
    <col min="16" max="17" width="10.33203125" bestFit="1" customWidth="1"/>
    <col min="18" max="18" width="1.6640625" customWidth="1"/>
    <col min="19" max="19" width="6.109375" bestFit="1" customWidth="1"/>
    <col min="20" max="20" width="1.44140625" customWidth="1"/>
    <col min="21" max="21" width="5" bestFit="1" customWidth="1"/>
  </cols>
  <sheetData>
    <row r="1" spans="1:21" x14ac:dyDescent="0.3">
      <c r="A1" s="13" t="s">
        <v>122</v>
      </c>
    </row>
    <row r="2" spans="1:21" x14ac:dyDescent="0.3">
      <c r="A2" s="3" t="s">
        <v>103</v>
      </c>
      <c r="B2" s="26" t="s">
        <v>104</v>
      </c>
      <c r="C2" s="27"/>
      <c r="D2" s="27"/>
      <c r="E2" s="27"/>
      <c r="F2" s="27"/>
      <c r="G2" s="4"/>
      <c r="H2" s="26" t="s">
        <v>105</v>
      </c>
      <c r="I2" s="27"/>
      <c r="J2" s="27"/>
      <c r="K2" s="27"/>
      <c r="L2" s="27"/>
      <c r="M2" s="27"/>
      <c r="N2" s="4"/>
      <c r="O2" s="26" t="s">
        <v>106</v>
      </c>
      <c r="P2" s="28"/>
      <c r="Q2" s="28"/>
      <c r="R2" s="4"/>
      <c r="S2" s="5"/>
      <c r="T2" s="6"/>
      <c r="U2" s="5" t="s">
        <v>107</v>
      </c>
    </row>
    <row r="3" spans="1:21" ht="29.25" customHeight="1" x14ac:dyDescent="0.3">
      <c r="A3" s="7"/>
      <c r="B3" s="8" t="s">
        <v>108</v>
      </c>
      <c r="C3" s="9" t="s">
        <v>109</v>
      </c>
      <c r="D3" s="8" t="s">
        <v>110</v>
      </c>
      <c r="E3" s="9" t="s">
        <v>109</v>
      </c>
      <c r="F3" s="10" t="s">
        <v>111</v>
      </c>
      <c r="G3" s="11"/>
      <c r="H3" s="8" t="s">
        <v>108</v>
      </c>
      <c r="I3" s="9" t="s">
        <v>109</v>
      </c>
      <c r="J3" s="8" t="s">
        <v>110</v>
      </c>
      <c r="K3" s="9" t="s">
        <v>109</v>
      </c>
      <c r="L3" s="8" t="s">
        <v>117</v>
      </c>
      <c r="M3" s="9" t="s">
        <v>109</v>
      </c>
      <c r="N3" s="9"/>
      <c r="O3" s="12" t="s">
        <v>112</v>
      </c>
      <c r="P3" s="12" t="s">
        <v>113</v>
      </c>
      <c r="Q3" s="12" t="s">
        <v>114</v>
      </c>
      <c r="R3" s="11"/>
      <c r="S3" s="12" t="s">
        <v>115</v>
      </c>
      <c r="T3" s="11"/>
      <c r="U3" s="12" t="s">
        <v>116</v>
      </c>
    </row>
    <row r="4" spans="1:21" x14ac:dyDescent="0.3">
      <c r="A4" s="13" t="s">
        <v>0</v>
      </c>
      <c r="B4" s="14">
        <v>0.62</v>
      </c>
      <c r="C4" s="14">
        <v>1.9E-2</v>
      </c>
      <c r="D4" s="14">
        <v>8.0199999999999994E-2</v>
      </c>
      <c r="E4" s="14">
        <v>1.5E-3</v>
      </c>
      <c r="F4" s="14">
        <v>1.4450000000000001E-3</v>
      </c>
      <c r="G4" s="13"/>
      <c r="H4" s="15">
        <v>492</v>
      </c>
      <c r="I4" s="13">
        <v>12</v>
      </c>
      <c r="J4" s="20">
        <v>497.3</v>
      </c>
      <c r="K4" s="21">
        <v>8.9</v>
      </c>
      <c r="L4" s="15">
        <v>404</v>
      </c>
      <c r="M4" s="13">
        <v>67</v>
      </c>
      <c r="N4" s="13"/>
      <c r="O4" s="15">
        <v>55.21</v>
      </c>
      <c r="P4" s="15">
        <v>8.98</v>
      </c>
      <c r="Q4" s="2">
        <v>2.2599999999999998</v>
      </c>
      <c r="R4" s="13"/>
      <c r="S4" s="2">
        <f>+P4/O4</f>
        <v>0.16265169353378012</v>
      </c>
      <c r="T4" s="13"/>
      <c r="U4" s="2">
        <f>(1-(J4/H4))*100</f>
        <v>-1.0772357723577208</v>
      </c>
    </row>
    <row r="5" spans="1:21" x14ac:dyDescent="0.3">
      <c r="A5" s="13" t="s">
        <v>1</v>
      </c>
      <c r="B5" s="14">
        <v>0.63900000000000001</v>
      </c>
      <c r="C5" s="14">
        <v>1.6E-2</v>
      </c>
      <c r="D5" s="14">
        <v>8.0159999999999995E-2</v>
      </c>
      <c r="E5" s="14">
        <v>1.4E-3</v>
      </c>
      <c r="F5" s="14">
        <v>0.13042999999999999</v>
      </c>
      <c r="G5" s="13"/>
      <c r="H5" s="15">
        <v>500</v>
      </c>
      <c r="I5" s="13">
        <v>10</v>
      </c>
      <c r="J5" s="20">
        <v>497</v>
      </c>
      <c r="K5" s="21">
        <v>8.4</v>
      </c>
      <c r="L5" s="15">
        <v>506</v>
      </c>
      <c r="M5" s="13">
        <v>52</v>
      </c>
      <c r="N5" s="13"/>
      <c r="O5" s="15">
        <v>98.6</v>
      </c>
      <c r="P5" s="15">
        <v>15.84</v>
      </c>
      <c r="Q5" s="2">
        <v>3.79</v>
      </c>
      <c r="R5" s="13"/>
      <c r="S5" s="2">
        <f t="shared" ref="S5:S59" si="0">+P5/O5</f>
        <v>0.16064908722109533</v>
      </c>
      <c r="T5" s="13"/>
      <c r="U5" s="2">
        <f t="shared" ref="U5:U59" si="1">(1-(J5/H5))*100</f>
        <v>0.60000000000000053</v>
      </c>
    </row>
    <row r="6" spans="1:21" x14ac:dyDescent="0.3">
      <c r="A6" s="13" t="s">
        <v>2</v>
      </c>
      <c r="B6" s="14">
        <v>0.64300000000000002</v>
      </c>
      <c r="C6" s="14">
        <v>1.4E-2</v>
      </c>
      <c r="D6" s="14">
        <v>8.0790000000000001E-2</v>
      </c>
      <c r="E6" s="14">
        <v>1.4E-3</v>
      </c>
      <c r="F6" s="14">
        <v>0.23275999999999999</v>
      </c>
      <c r="G6" s="13"/>
      <c r="H6" s="15">
        <v>504.1</v>
      </c>
      <c r="I6" s="13">
        <v>8.3000000000000007</v>
      </c>
      <c r="J6" s="20">
        <v>501.4</v>
      </c>
      <c r="K6" s="21">
        <v>8.1999999999999993</v>
      </c>
      <c r="L6" s="15">
        <v>509</v>
      </c>
      <c r="M6" s="13">
        <v>41</v>
      </c>
      <c r="N6" s="13"/>
      <c r="O6" s="15">
        <v>154.1</v>
      </c>
      <c r="P6" s="15">
        <v>27.47</v>
      </c>
      <c r="Q6" s="2">
        <v>6.26</v>
      </c>
      <c r="R6" s="13"/>
      <c r="S6" s="2">
        <f t="shared" si="0"/>
        <v>0.17826086956521739</v>
      </c>
      <c r="T6" s="13"/>
      <c r="U6" s="2">
        <f t="shared" si="1"/>
        <v>0.53560801428288451</v>
      </c>
    </row>
    <row r="7" spans="1:21" x14ac:dyDescent="0.3">
      <c r="A7" s="13" t="s">
        <v>3</v>
      </c>
      <c r="B7" s="14">
        <v>0.66200000000000003</v>
      </c>
      <c r="C7" s="14">
        <v>1.4999999999999999E-2</v>
      </c>
      <c r="D7" s="14">
        <v>8.3299999999999999E-2</v>
      </c>
      <c r="E7" s="14">
        <v>1.5E-3</v>
      </c>
      <c r="F7" s="14">
        <v>0.24492</v>
      </c>
      <c r="G7" s="13"/>
      <c r="H7" s="15">
        <v>516</v>
      </c>
      <c r="I7" s="13">
        <v>8.9</v>
      </c>
      <c r="J7" s="20">
        <v>515.5</v>
      </c>
      <c r="K7" s="21">
        <v>8.6999999999999993</v>
      </c>
      <c r="L7" s="15">
        <v>498</v>
      </c>
      <c r="M7" s="13">
        <v>42</v>
      </c>
      <c r="N7" s="16"/>
      <c r="O7" s="15">
        <v>153.19999999999999</v>
      </c>
      <c r="P7" s="15">
        <v>27.73</v>
      </c>
      <c r="Q7" s="2">
        <v>6.67</v>
      </c>
      <c r="R7" s="13"/>
      <c r="S7" s="2">
        <f t="shared" si="0"/>
        <v>0.18100522193211491</v>
      </c>
      <c r="T7" s="13"/>
      <c r="U7" s="2">
        <f t="shared" si="1"/>
        <v>9.6899224806201723E-2</v>
      </c>
    </row>
    <row r="8" spans="1:21" x14ac:dyDescent="0.3">
      <c r="A8" s="13" t="s">
        <v>4</v>
      </c>
      <c r="B8" s="14">
        <v>0.65600000000000003</v>
      </c>
      <c r="C8" s="14">
        <v>1.2999999999999999E-2</v>
      </c>
      <c r="D8" s="14">
        <v>8.3110000000000003E-2</v>
      </c>
      <c r="E8" s="14">
        <v>1.5E-3</v>
      </c>
      <c r="F8" s="14">
        <v>0.36615999999999999</v>
      </c>
      <c r="G8" s="13"/>
      <c r="H8" s="15">
        <v>511.6</v>
      </c>
      <c r="I8" s="13">
        <v>7.8</v>
      </c>
      <c r="J8" s="20">
        <v>515</v>
      </c>
      <c r="K8" s="21">
        <v>9.1</v>
      </c>
      <c r="L8" s="15">
        <v>506</v>
      </c>
      <c r="M8" s="13">
        <v>39</v>
      </c>
      <c r="N8" s="13"/>
      <c r="O8" s="15">
        <v>171.8</v>
      </c>
      <c r="P8" s="15">
        <v>28.81</v>
      </c>
      <c r="Q8" s="2">
        <v>7.01</v>
      </c>
      <c r="R8" s="13"/>
      <c r="S8" s="2">
        <f t="shared" si="0"/>
        <v>0.16769499417927822</v>
      </c>
      <c r="T8" s="13"/>
      <c r="U8" s="2">
        <f t="shared" si="1"/>
        <v>-0.66458170445660159</v>
      </c>
    </row>
    <row r="9" spans="1:21" x14ac:dyDescent="0.3">
      <c r="A9" s="13" t="s">
        <v>5</v>
      </c>
      <c r="B9" s="14">
        <v>0.39489999999999997</v>
      </c>
      <c r="C9" s="14">
        <v>7.1999999999999998E-3</v>
      </c>
      <c r="D9" s="14">
        <v>5.3469999999999997E-2</v>
      </c>
      <c r="E9" s="14">
        <v>9.5E-4</v>
      </c>
      <c r="F9" s="14">
        <v>0.29785</v>
      </c>
      <c r="G9" s="13"/>
      <c r="H9" s="15">
        <v>337.6</v>
      </c>
      <c r="I9" s="13">
        <v>5.0999999999999996</v>
      </c>
      <c r="J9" s="20">
        <v>335.7</v>
      </c>
      <c r="K9" s="21">
        <v>5.8</v>
      </c>
      <c r="L9" s="15">
        <v>323</v>
      </c>
      <c r="M9" s="13">
        <v>38</v>
      </c>
      <c r="N9" s="16"/>
      <c r="O9" s="15">
        <v>386.3</v>
      </c>
      <c r="P9" s="15">
        <v>305.5</v>
      </c>
      <c r="Q9" s="15">
        <v>45.42</v>
      </c>
      <c r="R9" s="13"/>
      <c r="S9" s="2">
        <f t="shared" si="0"/>
        <v>0.79083613771680039</v>
      </c>
      <c r="T9" s="13"/>
      <c r="U9" s="2">
        <f t="shared" si="1"/>
        <v>0.56279620853081358</v>
      </c>
    </row>
    <row r="10" spans="1:21" x14ac:dyDescent="0.3">
      <c r="A10" s="13" t="s">
        <v>6</v>
      </c>
      <c r="B10" s="14">
        <v>0.69499999999999995</v>
      </c>
      <c r="C10" s="14">
        <v>3.3000000000000002E-2</v>
      </c>
      <c r="D10" s="14">
        <v>8.6300000000000002E-2</v>
      </c>
      <c r="E10" s="14">
        <v>2E-3</v>
      </c>
      <c r="F10" s="14">
        <v>0.17374000000000001</v>
      </c>
      <c r="G10" s="13"/>
      <c r="H10" s="15">
        <v>537</v>
      </c>
      <c r="I10" s="13">
        <v>19</v>
      </c>
      <c r="J10" s="20">
        <v>533.20000000000005</v>
      </c>
      <c r="K10" s="21">
        <v>12</v>
      </c>
      <c r="L10" s="15">
        <v>555</v>
      </c>
      <c r="M10" s="13">
        <v>90</v>
      </c>
      <c r="N10" s="13"/>
      <c r="O10" s="15">
        <v>23.12</v>
      </c>
      <c r="P10" s="15">
        <v>3.59</v>
      </c>
      <c r="Q10" s="2">
        <v>0.98399999999999999</v>
      </c>
      <c r="R10" s="13"/>
      <c r="S10" s="2">
        <f t="shared" si="0"/>
        <v>0.15527681660899653</v>
      </c>
      <c r="T10" s="13"/>
      <c r="U10" s="2">
        <f t="shared" si="1"/>
        <v>0.70763500931098067</v>
      </c>
    </row>
    <row r="11" spans="1:21" x14ac:dyDescent="0.3">
      <c r="A11" s="13" t="s">
        <v>7</v>
      </c>
      <c r="B11" s="14">
        <v>0.69799999999999995</v>
      </c>
      <c r="C11" s="14">
        <v>2.5999999999999999E-2</v>
      </c>
      <c r="D11" s="14">
        <v>8.3799999999999999E-2</v>
      </c>
      <c r="E11" s="14">
        <v>1.8E-3</v>
      </c>
      <c r="F11" s="14">
        <v>2.5486000000000002E-2</v>
      </c>
      <c r="G11" s="13"/>
      <c r="H11" s="15">
        <v>537</v>
      </c>
      <c r="I11" s="13">
        <v>16</v>
      </c>
      <c r="J11" s="20">
        <v>519.1</v>
      </c>
      <c r="K11" s="21">
        <v>11</v>
      </c>
      <c r="L11" s="15">
        <v>598</v>
      </c>
      <c r="M11" s="13">
        <v>83</v>
      </c>
      <c r="N11" s="13"/>
      <c r="O11" s="15">
        <v>28.62</v>
      </c>
      <c r="P11" s="15">
        <v>3.714</v>
      </c>
      <c r="Q11" s="2">
        <v>0.94299999999999995</v>
      </c>
      <c r="R11" s="13"/>
      <c r="S11" s="2">
        <f t="shared" si="0"/>
        <v>0.12976939203354299</v>
      </c>
      <c r="T11" s="13"/>
      <c r="U11" s="2">
        <f t="shared" si="1"/>
        <v>3.3333333333333326</v>
      </c>
    </row>
    <row r="12" spans="1:21" x14ac:dyDescent="0.3">
      <c r="A12" s="13" t="s">
        <v>8</v>
      </c>
      <c r="B12" s="14">
        <v>0.37080000000000002</v>
      </c>
      <c r="C12" s="14">
        <v>8.0999999999999996E-3</v>
      </c>
      <c r="D12" s="14">
        <v>5.1380000000000002E-2</v>
      </c>
      <c r="E12" s="14">
        <v>8.9999999999999998E-4</v>
      </c>
      <c r="F12" s="14">
        <v>0.23430000000000001</v>
      </c>
      <c r="G12" s="13"/>
      <c r="H12" s="15">
        <v>319.89999999999998</v>
      </c>
      <c r="I12" s="13">
        <v>5.9</v>
      </c>
      <c r="J12" s="20">
        <v>323</v>
      </c>
      <c r="K12" s="21">
        <v>5.5</v>
      </c>
      <c r="L12" s="15">
        <v>280</v>
      </c>
      <c r="M12" s="13">
        <v>42</v>
      </c>
      <c r="N12" s="16"/>
      <c r="O12" s="15">
        <v>289.8</v>
      </c>
      <c r="P12" s="15">
        <v>287.10000000000002</v>
      </c>
      <c r="Q12" s="15">
        <v>43.35</v>
      </c>
      <c r="R12" s="13"/>
      <c r="S12" s="2">
        <f t="shared" si="0"/>
        <v>0.99068322981366463</v>
      </c>
      <c r="T12" s="13"/>
      <c r="U12" s="2">
        <f t="shared" si="1"/>
        <v>-0.96905282900907608</v>
      </c>
    </row>
    <row r="13" spans="1:21" x14ac:dyDescent="0.3">
      <c r="A13" s="13" t="s">
        <v>9</v>
      </c>
      <c r="B13" s="14">
        <v>0.65800000000000003</v>
      </c>
      <c r="C13" s="14">
        <v>2.4E-2</v>
      </c>
      <c r="D13" s="14">
        <v>7.9899999999999999E-2</v>
      </c>
      <c r="E13" s="14">
        <v>1.6999999999999999E-3</v>
      </c>
      <c r="F13" s="14">
        <v>0.12333</v>
      </c>
      <c r="G13" s="13"/>
      <c r="H13" s="15">
        <v>509</v>
      </c>
      <c r="I13" s="13">
        <v>15</v>
      </c>
      <c r="J13" s="20">
        <v>495.6</v>
      </c>
      <c r="K13" s="21">
        <v>10</v>
      </c>
      <c r="L13" s="15">
        <v>558</v>
      </c>
      <c r="M13" s="13">
        <v>80</v>
      </c>
      <c r="N13" s="13"/>
      <c r="O13" s="15">
        <v>35.880000000000003</v>
      </c>
      <c r="P13" s="15">
        <v>15.35</v>
      </c>
      <c r="Q13" s="2">
        <v>3.63</v>
      </c>
      <c r="R13" s="13"/>
      <c r="S13" s="2">
        <f t="shared" si="0"/>
        <v>0.42781493868450388</v>
      </c>
      <c r="T13" s="13"/>
      <c r="U13" s="2">
        <f t="shared" si="1"/>
        <v>2.6326129666011777</v>
      </c>
    </row>
    <row r="14" spans="1:21" x14ac:dyDescent="0.3">
      <c r="A14" s="13" t="s">
        <v>10</v>
      </c>
      <c r="B14" s="14">
        <v>0.63300000000000001</v>
      </c>
      <c r="C14" s="14">
        <v>2.4E-2</v>
      </c>
      <c r="D14" s="14">
        <v>8.0600000000000005E-2</v>
      </c>
      <c r="E14" s="14">
        <v>1.6999999999999999E-3</v>
      </c>
      <c r="F14" s="14">
        <v>0.16907</v>
      </c>
      <c r="G14" s="13"/>
      <c r="H14" s="15">
        <v>498</v>
      </c>
      <c r="I14" s="13">
        <v>15</v>
      </c>
      <c r="J14" s="20">
        <v>499.3</v>
      </c>
      <c r="K14" s="21">
        <v>9.9</v>
      </c>
      <c r="L14" s="15">
        <v>540</v>
      </c>
      <c r="M14" s="13">
        <v>72</v>
      </c>
      <c r="N14" s="13"/>
      <c r="O14" s="15">
        <v>41.52</v>
      </c>
      <c r="P14" s="15">
        <v>16.98</v>
      </c>
      <c r="Q14" s="2">
        <v>3.91</v>
      </c>
      <c r="R14" s="13"/>
      <c r="S14" s="2">
        <f t="shared" si="0"/>
        <v>0.40895953757225434</v>
      </c>
      <c r="T14" s="13"/>
      <c r="U14" s="2">
        <f t="shared" si="1"/>
        <v>-0.26104417670682611</v>
      </c>
    </row>
    <row r="15" spans="1:21" x14ac:dyDescent="0.3">
      <c r="A15" s="13" t="s">
        <v>11</v>
      </c>
      <c r="B15" s="14">
        <v>0.628</v>
      </c>
      <c r="C15" s="14">
        <v>2.3E-2</v>
      </c>
      <c r="D15" s="14">
        <v>7.9500000000000001E-2</v>
      </c>
      <c r="E15" s="14">
        <v>1.6000000000000001E-3</v>
      </c>
      <c r="F15" s="14">
        <v>0.24740000000000001</v>
      </c>
      <c r="G15" s="13"/>
      <c r="H15" s="15">
        <v>493</v>
      </c>
      <c r="I15" s="13">
        <v>14</v>
      </c>
      <c r="J15" s="20">
        <v>493</v>
      </c>
      <c r="K15" s="21">
        <v>9.6999999999999993</v>
      </c>
      <c r="L15" s="15">
        <v>471</v>
      </c>
      <c r="M15" s="13">
        <v>74</v>
      </c>
      <c r="N15" s="13"/>
      <c r="O15" s="15">
        <v>40.93</v>
      </c>
      <c r="P15" s="15">
        <v>14.59</v>
      </c>
      <c r="Q15" s="2">
        <v>3.51</v>
      </c>
      <c r="R15" s="13"/>
      <c r="S15" s="2">
        <f t="shared" si="0"/>
        <v>0.35646225262643538</v>
      </c>
      <c r="T15" s="13"/>
      <c r="U15" s="2">
        <f t="shared" si="1"/>
        <v>0</v>
      </c>
    </row>
    <row r="16" spans="1:21" x14ac:dyDescent="0.3">
      <c r="A16" s="13" t="s">
        <v>12</v>
      </c>
      <c r="B16" s="14">
        <v>0.629</v>
      </c>
      <c r="C16" s="14">
        <v>2.4E-2</v>
      </c>
      <c r="D16" s="14">
        <v>7.9200000000000007E-2</v>
      </c>
      <c r="E16" s="14">
        <v>1.6000000000000001E-3</v>
      </c>
      <c r="F16" s="14">
        <v>2.188E-2</v>
      </c>
      <c r="G16" s="13"/>
      <c r="H16" s="15">
        <v>495</v>
      </c>
      <c r="I16" s="13">
        <v>15</v>
      </c>
      <c r="J16" s="20">
        <v>491.7</v>
      </c>
      <c r="K16" s="21">
        <v>9.1999999999999993</v>
      </c>
      <c r="L16" s="15">
        <v>483</v>
      </c>
      <c r="M16" s="13">
        <v>78</v>
      </c>
      <c r="N16" s="13"/>
      <c r="O16" s="15">
        <v>42.88</v>
      </c>
      <c r="P16" s="15">
        <v>14.39</v>
      </c>
      <c r="Q16" s="2">
        <v>3.32</v>
      </c>
      <c r="R16" s="13"/>
      <c r="S16" s="2">
        <f t="shared" si="0"/>
        <v>0.33558768656716415</v>
      </c>
      <c r="T16" s="13"/>
      <c r="U16" s="2">
        <f t="shared" si="1"/>
        <v>0.66666666666667096</v>
      </c>
    </row>
    <row r="17" spans="1:21" x14ac:dyDescent="0.3">
      <c r="A17" s="13" t="s">
        <v>13</v>
      </c>
      <c r="B17" s="14">
        <v>0.40160000000000001</v>
      </c>
      <c r="C17" s="14">
        <v>0.01</v>
      </c>
      <c r="D17" s="14">
        <v>5.4019999999999999E-2</v>
      </c>
      <c r="E17" s="14">
        <v>9.7000000000000005E-4</v>
      </c>
      <c r="F17" s="14">
        <v>0.22664999999999999</v>
      </c>
      <c r="G17" s="13"/>
      <c r="H17" s="15">
        <v>342.3</v>
      </c>
      <c r="I17" s="13">
        <v>7.6</v>
      </c>
      <c r="J17" s="20">
        <v>339.1</v>
      </c>
      <c r="K17" s="21">
        <v>6</v>
      </c>
      <c r="L17" s="15">
        <v>347</v>
      </c>
      <c r="M17" s="13">
        <v>52</v>
      </c>
      <c r="N17" s="13"/>
      <c r="O17" s="15">
        <v>141.4</v>
      </c>
      <c r="P17" s="15">
        <v>14.12</v>
      </c>
      <c r="Q17" s="2">
        <v>2.33</v>
      </c>
      <c r="R17" s="13"/>
      <c r="S17" s="2">
        <f t="shared" si="0"/>
        <v>9.9858557284299848E-2</v>
      </c>
      <c r="T17" s="13"/>
      <c r="U17" s="2">
        <f t="shared" si="1"/>
        <v>0.93485246859479343</v>
      </c>
    </row>
    <row r="18" spans="1:21" x14ac:dyDescent="0.3">
      <c r="A18" s="13" t="s">
        <v>14</v>
      </c>
      <c r="B18" s="14">
        <v>0.39729999999999999</v>
      </c>
      <c r="C18" s="14">
        <v>8.3000000000000001E-3</v>
      </c>
      <c r="D18" s="14">
        <v>5.398E-2</v>
      </c>
      <c r="E18" s="14">
        <v>9.7999999999999997E-4</v>
      </c>
      <c r="F18" s="14">
        <v>0.22856000000000001</v>
      </c>
      <c r="G18" s="13"/>
      <c r="H18" s="15">
        <v>339.5</v>
      </c>
      <c r="I18" s="13">
        <v>5.9</v>
      </c>
      <c r="J18" s="20">
        <v>338.9</v>
      </c>
      <c r="K18" s="21">
        <v>6</v>
      </c>
      <c r="L18" s="15">
        <v>334</v>
      </c>
      <c r="M18" s="13">
        <v>42</v>
      </c>
      <c r="N18" s="13"/>
      <c r="O18" s="15">
        <v>251.9</v>
      </c>
      <c r="P18" s="15">
        <v>32.9</v>
      </c>
      <c r="Q18" s="2">
        <v>5.09</v>
      </c>
      <c r="R18" s="13"/>
      <c r="S18" s="2">
        <f t="shared" si="0"/>
        <v>0.13060738388249304</v>
      </c>
      <c r="T18" s="13"/>
      <c r="U18" s="2">
        <f t="shared" si="1"/>
        <v>0.176730486008847</v>
      </c>
    </row>
    <row r="19" spans="1:21" x14ac:dyDescent="0.3">
      <c r="A19" s="13" t="s">
        <v>15</v>
      </c>
      <c r="B19" s="14">
        <v>0.628</v>
      </c>
      <c r="C19" s="14">
        <v>0.02</v>
      </c>
      <c r="D19" s="14">
        <v>7.9600000000000004E-2</v>
      </c>
      <c r="E19" s="14">
        <v>1.6999999999999999E-3</v>
      </c>
      <c r="F19" s="14">
        <v>1.7367999999999999E-3</v>
      </c>
      <c r="G19" s="13"/>
      <c r="H19" s="15">
        <v>493</v>
      </c>
      <c r="I19" s="13">
        <v>12</v>
      </c>
      <c r="J19" s="20">
        <v>493.7</v>
      </c>
      <c r="K19" s="21">
        <v>10</v>
      </c>
      <c r="L19" s="15">
        <v>464</v>
      </c>
      <c r="M19" s="13">
        <v>67</v>
      </c>
      <c r="N19" s="13"/>
      <c r="O19" s="15">
        <v>45.82</v>
      </c>
      <c r="P19" s="15">
        <v>15.85</v>
      </c>
      <c r="Q19" s="2">
        <v>3.69</v>
      </c>
      <c r="R19" s="13"/>
      <c r="S19" s="2">
        <f t="shared" si="0"/>
        <v>0.34591881274552594</v>
      </c>
      <c r="T19" s="13"/>
      <c r="U19" s="2">
        <f t="shared" si="1"/>
        <v>-0.14198782961460932</v>
      </c>
    </row>
    <row r="20" spans="1:21" x14ac:dyDescent="0.3">
      <c r="A20" s="13" t="s">
        <v>16</v>
      </c>
      <c r="B20" s="14">
        <v>0.61699999999999999</v>
      </c>
      <c r="C20" s="14">
        <v>2.5000000000000001E-2</v>
      </c>
      <c r="D20" s="14">
        <v>8.0399999999999999E-2</v>
      </c>
      <c r="E20" s="14">
        <v>1.6999999999999999E-3</v>
      </c>
      <c r="F20" s="14">
        <v>-1.7774000000000002E-2</v>
      </c>
      <c r="G20" s="13"/>
      <c r="H20" s="15">
        <v>483</v>
      </c>
      <c r="I20" s="13">
        <v>16</v>
      </c>
      <c r="J20" s="20">
        <v>498.9</v>
      </c>
      <c r="K20" s="21">
        <v>10</v>
      </c>
      <c r="L20" s="15">
        <v>387</v>
      </c>
      <c r="M20" s="13">
        <v>83</v>
      </c>
      <c r="N20" s="13"/>
      <c r="O20" s="15">
        <v>35.24</v>
      </c>
      <c r="P20" s="15">
        <v>7.49</v>
      </c>
      <c r="Q20" s="2">
        <v>1.72</v>
      </c>
      <c r="R20" s="13"/>
      <c r="S20" s="2">
        <f t="shared" si="0"/>
        <v>0.21254256526674234</v>
      </c>
      <c r="T20" s="13"/>
      <c r="U20" s="2">
        <f t="shared" si="1"/>
        <v>-3.2919254658384967</v>
      </c>
    </row>
    <row r="21" spans="1:21" x14ac:dyDescent="0.3">
      <c r="A21" s="13" t="s">
        <v>17</v>
      </c>
      <c r="B21" s="14">
        <v>0.66200000000000003</v>
      </c>
      <c r="C21" s="14">
        <v>1.7000000000000001E-2</v>
      </c>
      <c r="D21" s="14">
        <v>8.2799999999999999E-2</v>
      </c>
      <c r="E21" s="14">
        <v>1.6999999999999999E-3</v>
      </c>
      <c r="F21" s="14">
        <v>0.19253999999999999</v>
      </c>
      <c r="G21" s="13"/>
      <c r="H21" s="15">
        <v>514</v>
      </c>
      <c r="I21" s="13">
        <v>9.9</v>
      </c>
      <c r="J21" s="20">
        <v>513.79999999999995</v>
      </c>
      <c r="K21" s="21">
        <v>10</v>
      </c>
      <c r="L21" s="15">
        <v>506</v>
      </c>
      <c r="M21" s="13">
        <v>48</v>
      </c>
      <c r="N21" s="13"/>
      <c r="O21" s="15">
        <v>118.4</v>
      </c>
      <c r="P21" s="15">
        <v>21.98</v>
      </c>
      <c r="Q21" s="2">
        <v>5.29</v>
      </c>
      <c r="R21" s="13"/>
      <c r="S21" s="2">
        <f t="shared" si="0"/>
        <v>0.1856418918918919</v>
      </c>
      <c r="T21" s="13"/>
      <c r="U21" s="2">
        <f t="shared" si="1"/>
        <v>3.8910505836586839E-2</v>
      </c>
    </row>
    <row r="22" spans="1:21" x14ac:dyDescent="0.3">
      <c r="A22" s="13" t="s">
        <v>18</v>
      </c>
      <c r="B22" s="14">
        <v>0.61499999999999999</v>
      </c>
      <c r="C22" s="14">
        <v>1.2999999999999999E-2</v>
      </c>
      <c r="D22" s="14">
        <v>7.8380000000000005E-2</v>
      </c>
      <c r="E22" s="14">
        <v>1.5E-3</v>
      </c>
      <c r="F22" s="14">
        <v>0.1046</v>
      </c>
      <c r="G22" s="13"/>
      <c r="H22" s="15">
        <v>485.7</v>
      </c>
      <c r="I22" s="13">
        <v>8.1</v>
      </c>
      <c r="J22" s="20">
        <v>486.3</v>
      </c>
      <c r="K22" s="21">
        <v>8.8000000000000007</v>
      </c>
      <c r="L22" s="15">
        <v>475</v>
      </c>
      <c r="M22" s="13">
        <v>45</v>
      </c>
      <c r="N22" s="13"/>
      <c r="O22" s="15">
        <v>190.8</v>
      </c>
      <c r="P22" s="15">
        <v>28.47</v>
      </c>
      <c r="Q22" s="2">
        <v>6.44</v>
      </c>
      <c r="R22" s="13"/>
      <c r="S22" s="2">
        <f t="shared" si="0"/>
        <v>0.14921383647798742</v>
      </c>
      <c r="T22" s="13"/>
      <c r="U22" s="2">
        <f t="shared" si="1"/>
        <v>-0.12353304508956331</v>
      </c>
    </row>
    <row r="23" spans="1:21" x14ac:dyDescent="0.3">
      <c r="A23" s="13" t="s">
        <v>19</v>
      </c>
      <c r="B23" s="14">
        <v>0.629</v>
      </c>
      <c r="C23" s="14">
        <v>1.7000000000000001E-2</v>
      </c>
      <c r="D23" s="14">
        <v>7.9740000000000005E-2</v>
      </c>
      <c r="E23" s="14">
        <v>1.5E-3</v>
      </c>
      <c r="F23" s="14">
        <v>7.9239000000000004E-2</v>
      </c>
      <c r="G23" s="13"/>
      <c r="H23" s="15">
        <v>493.4</v>
      </c>
      <c r="I23" s="13">
        <v>10</v>
      </c>
      <c r="J23" s="20">
        <v>494.5</v>
      </c>
      <c r="K23" s="21">
        <v>8.9</v>
      </c>
      <c r="L23" s="15">
        <v>447</v>
      </c>
      <c r="M23" s="13">
        <v>51</v>
      </c>
      <c r="N23" s="13"/>
      <c r="O23" s="15">
        <v>109</v>
      </c>
      <c r="P23" s="15">
        <v>36</v>
      </c>
      <c r="Q23" s="2">
        <v>8.66</v>
      </c>
      <c r="R23" s="13"/>
      <c r="S23" s="2">
        <f t="shared" si="0"/>
        <v>0.33027522935779818</v>
      </c>
      <c r="T23" s="13"/>
      <c r="U23" s="2">
        <f t="shared" si="1"/>
        <v>-0.22294284556141353</v>
      </c>
    </row>
    <row r="24" spans="1:21" x14ac:dyDescent="0.3">
      <c r="A24" s="13" t="s">
        <v>20</v>
      </c>
      <c r="B24" s="14">
        <v>0.627</v>
      </c>
      <c r="C24" s="14">
        <v>1.7999999999999999E-2</v>
      </c>
      <c r="D24" s="14">
        <v>7.8399999999999997E-2</v>
      </c>
      <c r="E24" s="14">
        <v>1.6999999999999999E-3</v>
      </c>
      <c r="F24" s="14">
        <v>0.27018999999999999</v>
      </c>
      <c r="G24" s="13"/>
      <c r="H24" s="15">
        <v>492</v>
      </c>
      <c r="I24" s="13">
        <v>11</v>
      </c>
      <c r="J24" s="20">
        <v>486.5</v>
      </c>
      <c r="K24" s="21">
        <v>9.9</v>
      </c>
      <c r="L24" s="15">
        <v>492</v>
      </c>
      <c r="M24" s="13">
        <v>61</v>
      </c>
      <c r="N24" s="13"/>
      <c r="O24" s="15">
        <v>72.2</v>
      </c>
      <c r="P24" s="15">
        <v>24.94</v>
      </c>
      <c r="Q24" s="2">
        <v>5.82</v>
      </c>
      <c r="R24" s="13"/>
      <c r="S24" s="2">
        <f t="shared" si="0"/>
        <v>0.34542936288088644</v>
      </c>
      <c r="T24" s="13"/>
      <c r="U24" s="2">
        <f t="shared" si="1"/>
        <v>1.1178861788617933</v>
      </c>
    </row>
    <row r="25" spans="1:21" x14ac:dyDescent="0.3">
      <c r="A25" s="13" t="s">
        <v>21</v>
      </c>
      <c r="B25" s="14">
        <v>0.38800000000000001</v>
      </c>
      <c r="C25" s="14">
        <v>1.2E-2</v>
      </c>
      <c r="D25" s="14">
        <v>5.3490000000000003E-2</v>
      </c>
      <c r="E25" s="14">
        <v>1E-3</v>
      </c>
      <c r="F25" s="14">
        <v>0.17588000000000001</v>
      </c>
      <c r="G25" s="13"/>
      <c r="H25" s="15">
        <v>332</v>
      </c>
      <c r="I25" s="13">
        <v>9.1</v>
      </c>
      <c r="J25" s="20">
        <v>335.9</v>
      </c>
      <c r="K25" s="21">
        <v>6.4</v>
      </c>
      <c r="L25" s="15">
        <v>288</v>
      </c>
      <c r="M25" s="13">
        <v>66</v>
      </c>
      <c r="N25" s="13"/>
      <c r="O25" s="15">
        <v>92.4</v>
      </c>
      <c r="P25" s="15">
        <v>49.71</v>
      </c>
      <c r="Q25" s="2">
        <v>7.62</v>
      </c>
      <c r="R25" s="13"/>
      <c r="S25" s="2">
        <f t="shared" si="0"/>
        <v>0.53798701298701301</v>
      </c>
      <c r="T25" s="13"/>
      <c r="U25" s="2">
        <f t="shared" si="1"/>
        <v>-1.1746987951807064</v>
      </c>
    </row>
    <row r="26" spans="1:21" x14ac:dyDescent="0.3">
      <c r="A26" s="13" t="s">
        <v>22</v>
      </c>
      <c r="B26" s="14">
        <v>0.82</v>
      </c>
      <c r="C26" s="14">
        <v>1.4999999999999999E-2</v>
      </c>
      <c r="D26" s="14">
        <v>9.8500000000000004E-2</v>
      </c>
      <c r="E26" s="14">
        <v>1.9E-3</v>
      </c>
      <c r="F26" s="14">
        <v>0.44446999999999998</v>
      </c>
      <c r="G26" s="13"/>
      <c r="H26" s="15">
        <v>608.9</v>
      </c>
      <c r="I26" s="13">
        <v>8.3000000000000007</v>
      </c>
      <c r="J26" s="20">
        <v>605.70000000000005</v>
      </c>
      <c r="K26" s="21">
        <v>11</v>
      </c>
      <c r="L26" s="15">
        <v>589</v>
      </c>
      <c r="M26" s="13">
        <v>32</v>
      </c>
      <c r="N26" s="13"/>
      <c r="O26" s="15">
        <v>226.3</v>
      </c>
      <c r="P26" s="15">
        <v>96.2</v>
      </c>
      <c r="Q26" s="15">
        <v>27</v>
      </c>
      <c r="R26" s="13"/>
      <c r="S26" s="2">
        <f t="shared" si="0"/>
        <v>0.4250994255413168</v>
      </c>
      <c r="T26" s="13"/>
      <c r="U26" s="2">
        <f t="shared" si="1"/>
        <v>0.52553785514861673</v>
      </c>
    </row>
    <row r="27" spans="1:21" x14ac:dyDescent="0.3">
      <c r="A27" s="13" t="s">
        <v>23</v>
      </c>
      <c r="B27" s="14">
        <v>0.626</v>
      </c>
      <c r="C27" s="14">
        <v>0.02</v>
      </c>
      <c r="D27" s="14">
        <v>7.9200000000000007E-2</v>
      </c>
      <c r="E27" s="14">
        <v>1.6999999999999999E-3</v>
      </c>
      <c r="F27" s="14">
        <v>0.18831000000000001</v>
      </c>
      <c r="G27" s="13"/>
      <c r="H27" s="15">
        <v>494</v>
      </c>
      <c r="I27" s="13">
        <v>13</v>
      </c>
      <c r="J27" s="20">
        <v>491.2</v>
      </c>
      <c r="K27" s="21">
        <v>10</v>
      </c>
      <c r="L27" s="15">
        <v>480</v>
      </c>
      <c r="M27" s="13">
        <v>71</v>
      </c>
      <c r="N27" s="13"/>
      <c r="O27" s="15">
        <v>40.78</v>
      </c>
      <c r="P27" s="15">
        <v>3.9649999999999999</v>
      </c>
      <c r="Q27" s="2">
        <v>0.92200000000000004</v>
      </c>
      <c r="R27" s="13"/>
      <c r="S27" s="2">
        <f t="shared" si="0"/>
        <v>9.7229033840117704E-2</v>
      </c>
      <c r="T27" s="13"/>
      <c r="U27" s="2">
        <f t="shared" si="1"/>
        <v>0.56680161943319929</v>
      </c>
    </row>
    <row r="28" spans="1:21" x14ac:dyDescent="0.3">
      <c r="A28" s="13" t="s">
        <v>118</v>
      </c>
      <c r="B28" s="14">
        <v>0.373</v>
      </c>
      <c r="C28" s="14">
        <v>9.1999999999999998E-3</v>
      </c>
      <c r="D28" s="14">
        <v>5.1610000000000003E-2</v>
      </c>
      <c r="E28" s="14">
        <v>1.1000000000000001E-3</v>
      </c>
      <c r="F28" s="14">
        <v>0.29067999999999999</v>
      </c>
      <c r="G28" s="13"/>
      <c r="H28" s="15">
        <v>321</v>
      </c>
      <c r="I28" s="13">
        <v>6.8</v>
      </c>
      <c r="J28" s="20">
        <v>324.3</v>
      </c>
      <c r="K28" s="21">
        <v>6.5</v>
      </c>
      <c r="L28" s="15">
        <v>338</v>
      </c>
      <c r="M28" s="13">
        <v>50</v>
      </c>
      <c r="N28" s="16"/>
      <c r="O28" s="15">
        <v>183.2</v>
      </c>
      <c r="P28" s="15">
        <v>122.3</v>
      </c>
      <c r="Q28" s="15">
        <v>18.579999999999998</v>
      </c>
      <c r="R28" s="13"/>
      <c r="S28" s="2">
        <f t="shared" si="0"/>
        <v>0.66757641921397382</v>
      </c>
      <c r="T28" s="13"/>
      <c r="U28" s="2">
        <f t="shared" si="1"/>
        <v>-1.0280373831775824</v>
      </c>
    </row>
    <row r="29" spans="1:21" x14ac:dyDescent="0.3">
      <c r="A29" s="13" t="s">
        <v>24</v>
      </c>
      <c r="B29" s="14">
        <v>0.66200000000000003</v>
      </c>
      <c r="C29" s="14">
        <v>3.3000000000000002E-2</v>
      </c>
      <c r="D29" s="14">
        <v>8.1900000000000001E-2</v>
      </c>
      <c r="E29" s="14">
        <v>1.6999999999999999E-3</v>
      </c>
      <c r="F29" s="14">
        <v>7.8224000000000002E-2</v>
      </c>
      <c r="G29" s="13"/>
      <c r="H29" s="15">
        <v>506</v>
      </c>
      <c r="I29" s="13">
        <v>20</v>
      </c>
      <c r="J29" s="20">
        <v>507.1</v>
      </c>
      <c r="K29" s="21">
        <v>10</v>
      </c>
      <c r="L29" s="15">
        <v>486</v>
      </c>
      <c r="M29" s="13">
        <v>98</v>
      </c>
      <c r="N29" s="13"/>
      <c r="O29" s="15">
        <v>24.24</v>
      </c>
      <c r="P29" s="15">
        <v>3.7559999999999998</v>
      </c>
      <c r="Q29" s="2">
        <v>0.92100000000000004</v>
      </c>
      <c r="R29" s="13"/>
      <c r="S29" s="2">
        <f t="shared" si="0"/>
        <v>0.15495049504950495</v>
      </c>
      <c r="T29" s="13"/>
      <c r="U29" s="2">
        <f t="shared" si="1"/>
        <v>-0.21739130434783593</v>
      </c>
    </row>
    <row r="30" spans="1:21" x14ac:dyDescent="0.3">
      <c r="A30" s="13" t="s">
        <v>25</v>
      </c>
      <c r="B30" s="14">
        <v>0.38600000000000001</v>
      </c>
      <c r="C30" s="14">
        <v>1.4999999999999999E-2</v>
      </c>
      <c r="D30" s="14">
        <v>5.0709999999999998E-2</v>
      </c>
      <c r="E30" s="14">
        <v>1.1000000000000001E-3</v>
      </c>
      <c r="F30" s="14">
        <v>0.15223999999999999</v>
      </c>
      <c r="G30" s="13"/>
      <c r="H30" s="15">
        <v>328</v>
      </c>
      <c r="I30" s="13">
        <v>11</v>
      </c>
      <c r="J30" s="20">
        <v>318.8</v>
      </c>
      <c r="K30" s="21">
        <v>6.6</v>
      </c>
      <c r="L30" s="15">
        <v>362</v>
      </c>
      <c r="M30" s="13">
        <v>76</v>
      </c>
      <c r="N30" s="13"/>
      <c r="O30" s="15">
        <v>69.2</v>
      </c>
      <c r="P30" s="15">
        <v>58.7</v>
      </c>
      <c r="Q30" s="2">
        <v>9.11</v>
      </c>
      <c r="R30" s="13"/>
      <c r="S30" s="2">
        <f t="shared" si="0"/>
        <v>0.84826589595375723</v>
      </c>
      <c r="T30" s="13"/>
      <c r="U30" s="2">
        <f t="shared" si="1"/>
        <v>2.8048780487804792</v>
      </c>
    </row>
    <row r="31" spans="1:21" x14ac:dyDescent="0.3">
      <c r="A31" s="13" t="s">
        <v>26</v>
      </c>
      <c r="B31" s="14">
        <v>0.37859999999999999</v>
      </c>
      <c r="C31" s="14">
        <v>8.9999999999999993E-3</v>
      </c>
      <c r="D31" s="14">
        <v>5.2139999999999999E-2</v>
      </c>
      <c r="E31" s="14">
        <v>1E-3</v>
      </c>
      <c r="F31" s="14">
        <v>0.35010999999999998</v>
      </c>
      <c r="G31" s="13"/>
      <c r="H31" s="15">
        <v>326.8</v>
      </c>
      <c r="I31" s="13">
        <v>6.7</v>
      </c>
      <c r="J31" s="20">
        <v>327.60000000000002</v>
      </c>
      <c r="K31" s="21">
        <v>6.3</v>
      </c>
      <c r="L31" s="15">
        <v>315</v>
      </c>
      <c r="M31" s="13">
        <v>48</v>
      </c>
      <c r="N31" s="13"/>
      <c r="O31" s="15">
        <v>233.3</v>
      </c>
      <c r="P31" s="15">
        <v>15.86</v>
      </c>
      <c r="Q31" s="2">
        <v>2.5299999999999998</v>
      </c>
      <c r="R31" s="13"/>
      <c r="S31" s="2">
        <f t="shared" si="0"/>
        <v>6.7981140162880399E-2</v>
      </c>
      <c r="T31" s="13"/>
      <c r="U31" s="2">
        <f t="shared" si="1"/>
        <v>-0.2447980416156792</v>
      </c>
    </row>
    <row r="32" spans="1:21" x14ac:dyDescent="0.3">
      <c r="A32" s="13" t="s">
        <v>27</v>
      </c>
      <c r="B32" s="14">
        <v>0.65600000000000003</v>
      </c>
      <c r="C32" s="14">
        <v>2.9000000000000001E-2</v>
      </c>
      <c r="D32" s="14">
        <v>8.2199999999999995E-2</v>
      </c>
      <c r="E32" s="14">
        <v>2E-3</v>
      </c>
      <c r="F32" s="14">
        <v>0.18223</v>
      </c>
      <c r="G32" s="13"/>
      <c r="H32" s="15">
        <v>506</v>
      </c>
      <c r="I32" s="13">
        <v>17</v>
      </c>
      <c r="J32" s="20">
        <v>509</v>
      </c>
      <c r="K32" s="21">
        <v>12</v>
      </c>
      <c r="L32" s="15">
        <v>442</v>
      </c>
      <c r="M32" s="13">
        <v>90</v>
      </c>
      <c r="N32" s="13"/>
      <c r="O32" s="15">
        <v>29.44</v>
      </c>
      <c r="P32" s="15">
        <v>4.3259999999999996</v>
      </c>
      <c r="Q32" s="2">
        <v>1.127</v>
      </c>
      <c r="R32" s="13"/>
      <c r="S32" s="2">
        <f t="shared" si="0"/>
        <v>0.14694293478260867</v>
      </c>
      <c r="T32" s="13"/>
      <c r="U32" s="2">
        <f t="shared" si="1"/>
        <v>-0.59288537549406772</v>
      </c>
    </row>
    <row r="33" spans="1:21" x14ac:dyDescent="0.3">
      <c r="A33" s="13" t="s">
        <v>28</v>
      </c>
      <c r="B33" s="14">
        <v>0.63200000000000001</v>
      </c>
      <c r="C33" s="14">
        <v>2.3E-2</v>
      </c>
      <c r="D33" s="14">
        <v>7.8700000000000006E-2</v>
      </c>
      <c r="E33" s="14">
        <v>1.6999999999999999E-3</v>
      </c>
      <c r="F33" s="14">
        <v>0.13199</v>
      </c>
      <c r="G33" s="13"/>
      <c r="H33" s="15">
        <v>493</v>
      </c>
      <c r="I33" s="13">
        <v>14</v>
      </c>
      <c r="J33" s="20">
        <v>488.1</v>
      </c>
      <c r="K33" s="21">
        <v>10</v>
      </c>
      <c r="L33" s="15">
        <v>465</v>
      </c>
      <c r="M33" s="13">
        <v>74</v>
      </c>
      <c r="N33" s="13"/>
      <c r="O33" s="15">
        <v>44.14</v>
      </c>
      <c r="P33" s="15">
        <v>8.02</v>
      </c>
      <c r="Q33" s="2">
        <v>1.9</v>
      </c>
      <c r="R33" s="13"/>
      <c r="S33" s="2">
        <f t="shared" si="0"/>
        <v>0.18169460806524693</v>
      </c>
      <c r="T33" s="13"/>
      <c r="U33" s="2">
        <f t="shared" si="1"/>
        <v>0.99391480730223192</v>
      </c>
    </row>
    <row r="34" spans="1:21" x14ac:dyDescent="0.3">
      <c r="A34" s="13" t="s">
        <v>29</v>
      </c>
      <c r="B34" s="14">
        <v>0.65200000000000002</v>
      </c>
      <c r="C34" s="14">
        <v>2.4E-2</v>
      </c>
      <c r="D34" s="14">
        <v>8.2199999999999995E-2</v>
      </c>
      <c r="E34" s="14">
        <v>2.0999999999999999E-3</v>
      </c>
      <c r="F34" s="14">
        <v>0.28421999999999997</v>
      </c>
      <c r="G34" s="13"/>
      <c r="H34" s="15">
        <v>509</v>
      </c>
      <c r="I34" s="13">
        <v>15</v>
      </c>
      <c r="J34" s="20">
        <v>509</v>
      </c>
      <c r="K34" s="21">
        <v>13</v>
      </c>
      <c r="L34" s="15">
        <v>486</v>
      </c>
      <c r="M34" s="13">
        <v>81</v>
      </c>
      <c r="N34" s="13"/>
      <c r="O34" s="15">
        <v>38.89</v>
      </c>
      <c r="P34" s="15">
        <v>6.97</v>
      </c>
      <c r="Q34" s="2">
        <v>1.6</v>
      </c>
      <c r="R34" s="13"/>
      <c r="S34" s="2">
        <f t="shared" si="0"/>
        <v>0.17922345075854976</v>
      </c>
      <c r="T34" s="13"/>
      <c r="U34" s="2">
        <f t="shared" si="1"/>
        <v>0</v>
      </c>
    </row>
    <row r="35" spans="1:21" x14ac:dyDescent="0.3">
      <c r="A35" s="13" t="s">
        <v>30</v>
      </c>
      <c r="B35" s="14">
        <v>0.37009999999999998</v>
      </c>
      <c r="C35" s="14">
        <v>0.01</v>
      </c>
      <c r="D35" s="14">
        <v>5.1769999999999997E-2</v>
      </c>
      <c r="E35" s="14">
        <v>1.1000000000000001E-3</v>
      </c>
      <c r="F35" s="14">
        <v>0.26807999999999998</v>
      </c>
      <c r="G35" s="13"/>
      <c r="H35" s="15">
        <v>320.5</v>
      </c>
      <c r="I35" s="13">
        <v>7.6</v>
      </c>
      <c r="J35" s="20">
        <v>325.3</v>
      </c>
      <c r="K35" s="21">
        <v>6.7</v>
      </c>
      <c r="L35" s="15">
        <v>328</v>
      </c>
      <c r="M35" s="13">
        <v>57</v>
      </c>
      <c r="N35" s="13"/>
      <c r="O35" s="15">
        <v>147.4</v>
      </c>
      <c r="P35" s="15">
        <v>37.74</v>
      </c>
      <c r="Q35" s="2">
        <v>5.88</v>
      </c>
      <c r="R35" s="13"/>
      <c r="S35" s="2">
        <f t="shared" si="0"/>
        <v>0.25603799185888737</v>
      </c>
      <c r="T35" s="13"/>
      <c r="U35" s="2">
        <f t="shared" si="1"/>
        <v>-1.4976599063962537</v>
      </c>
    </row>
    <row r="36" spans="1:21" x14ac:dyDescent="0.3">
      <c r="A36" s="13" t="s">
        <v>31</v>
      </c>
      <c r="B36" s="14">
        <v>0.621</v>
      </c>
      <c r="C36" s="14">
        <v>1.9E-2</v>
      </c>
      <c r="D36" s="14">
        <v>8.0100000000000005E-2</v>
      </c>
      <c r="E36" s="14">
        <v>1.8E-3</v>
      </c>
      <c r="F36" s="14">
        <v>0.10453999999999999</v>
      </c>
      <c r="G36" s="13"/>
      <c r="H36" s="15">
        <v>488</v>
      </c>
      <c r="I36" s="13">
        <v>11</v>
      </c>
      <c r="J36" s="20">
        <v>496.6</v>
      </c>
      <c r="K36" s="21">
        <v>11</v>
      </c>
      <c r="L36" s="15">
        <v>429</v>
      </c>
      <c r="M36" s="13">
        <v>62</v>
      </c>
      <c r="N36" s="13"/>
      <c r="O36" s="15">
        <v>71.7</v>
      </c>
      <c r="P36" s="15">
        <v>11.81</v>
      </c>
      <c r="Q36" s="2">
        <v>2.83</v>
      </c>
      <c r="R36" s="13"/>
      <c r="S36" s="2">
        <f t="shared" si="0"/>
        <v>0.16471408647140864</v>
      </c>
      <c r="T36" s="13"/>
      <c r="U36" s="2">
        <f t="shared" si="1"/>
        <v>-1.7622950819672134</v>
      </c>
    </row>
    <row r="37" spans="1:21" x14ac:dyDescent="0.3">
      <c r="A37" s="13" t="s">
        <v>32</v>
      </c>
      <c r="B37" s="14">
        <v>0.65500000000000003</v>
      </c>
      <c r="C37" s="14">
        <v>2.1000000000000001E-2</v>
      </c>
      <c r="D37" s="14">
        <v>8.1600000000000006E-2</v>
      </c>
      <c r="E37" s="14">
        <v>1.8E-3</v>
      </c>
      <c r="F37" s="14">
        <v>0.20695</v>
      </c>
      <c r="G37" s="13"/>
      <c r="H37" s="15">
        <v>509</v>
      </c>
      <c r="I37" s="13">
        <v>13</v>
      </c>
      <c r="J37" s="20">
        <v>505.4</v>
      </c>
      <c r="K37" s="21">
        <v>11</v>
      </c>
      <c r="L37" s="15">
        <v>486</v>
      </c>
      <c r="M37" s="13">
        <v>69</v>
      </c>
      <c r="N37" s="13"/>
      <c r="O37" s="15">
        <v>47.1</v>
      </c>
      <c r="P37" s="15">
        <v>6.87</v>
      </c>
      <c r="Q37" s="2">
        <v>1.67</v>
      </c>
      <c r="R37" s="13"/>
      <c r="S37" s="2">
        <f t="shared" si="0"/>
        <v>0.14585987261146496</v>
      </c>
      <c r="T37" s="13"/>
      <c r="U37" s="2">
        <f t="shared" si="1"/>
        <v>0.70726915520629152</v>
      </c>
    </row>
    <row r="38" spans="1:21" x14ac:dyDescent="0.3">
      <c r="A38" s="13" t="s">
        <v>33</v>
      </c>
      <c r="B38" s="14">
        <v>0.65100000000000002</v>
      </c>
      <c r="C38" s="14">
        <v>2.4E-2</v>
      </c>
      <c r="D38" s="14">
        <v>8.2199999999999995E-2</v>
      </c>
      <c r="E38" s="14">
        <v>1.9E-3</v>
      </c>
      <c r="F38" s="14">
        <v>0.18662999999999999</v>
      </c>
      <c r="G38" s="13"/>
      <c r="H38" s="15">
        <v>506</v>
      </c>
      <c r="I38" s="13">
        <v>14</v>
      </c>
      <c r="J38" s="20">
        <v>508.9</v>
      </c>
      <c r="K38" s="21">
        <v>11</v>
      </c>
      <c r="L38" s="15">
        <v>469</v>
      </c>
      <c r="M38" s="13">
        <v>76</v>
      </c>
      <c r="N38" s="13"/>
      <c r="O38" s="15">
        <v>47.32</v>
      </c>
      <c r="P38" s="15">
        <v>8.2100000000000009</v>
      </c>
      <c r="Q38" s="2">
        <v>1.95</v>
      </c>
      <c r="R38" s="13"/>
      <c r="S38" s="2">
        <f t="shared" si="0"/>
        <v>0.17349957734573121</v>
      </c>
      <c r="T38" s="13"/>
      <c r="U38" s="2">
        <f t="shared" si="1"/>
        <v>-0.57312252964425436</v>
      </c>
    </row>
    <row r="39" spans="1:21" x14ac:dyDescent="0.3">
      <c r="A39" s="13" t="s">
        <v>34</v>
      </c>
      <c r="B39" s="14">
        <v>0.37630000000000002</v>
      </c>
      <c r="C39" s="14">
        <v>9.2999999999999992E-3</v>
      </c>
      <c r="D39" s="14">
        <v>5.1909999999999998E-2</v>
      </c>
      <c r="E39" s="14">
        <v>1.1000000000000001E-3</v>
      </c>
      <c r="F39" s="14">
        <v>0.25429000000000002</v>
      </c>
      <c r="G39" s="13"/>
      <c r="H39" s="15">
        <v>324.10000000000002</v>
      </c>
      <c r="I39" s="13">
        <v>6.9</v>
      </c>
      <c r="J39" s="20">
        <v>326.10000000000002</v>
      </c>
      <c r="K39" s="21">
        <v>7</v>
      </c>
      <c r="L39" s="15">
        <v>291</v>
      </c>
      <c r="M39" s="13">
        <v>54</v>
      </c>
      <c r="N39" s="13"/>
      <c r="O39" s="15">
        <v>183.9</v>
      </c>
      <c r="P39" s="15">
        <v>155.4</v>
      </c>
      <c r="Q39" s="15">
        <v>23.59</v>
      </c>
      <c r="R39" s="13"/>
      <c r="S39" s="2">
        <f t="shared" si="0"/>
        <v>0.84502446982055468</v>
      </c>
      <c r="T39" s="13"/>
      <c r="U39" s="2">
        <f t="shared" si="1"/>
        <v>-0.61709348966367816</v>
      </c>
    </row>
    <row r="40" spans="1:21" x14ac:dyDescent="0.3">
      <c r="A40" s="13" t="s">
        <v>35</v>
      </c>
      <c r="B40" s="14">
        <v>0.61599999999999999</v>
      </c>
      <c r="C40" s="14">
        <v>1.6E-2</v>
      </c>
      <c r="D40" s="14">
        <v>7.8299999999999995E-2</v>
      </c>
      <c r="E40" s="14">
        <v>1.6999999999999999E-3</v>
      </c>
      <c r="F40" s="14">
        <v>0.29376000000000002</v>
      </c>
      <c r="G40" s="13"/>
      <c r="H40" s="15">
        <v>486.9</v>
      </c>
      <c r="I40" s="13">
        <v>9.8000000000000007</v>
      </c>
      <c r="J40" s="20">
        <v>486.5</v>
      </c>
      <c r="K40" s="21">
        <v>10</v>
      </c>
      <c r="L40" s="15">
        <v>508</v>
      </c>
      <c r="M40" s="13">
        <v>56</v>
      </c>
      <c r="N40" s="13"/>
      <c r="O40" s="15">
        <v>104.5</v>
      </c>
      <c r="P40" s="15">
        <v>33.909999999999997</v>
      </c>
      <c r="Q40" s="2">
        <v>7.87</v>
      </c>
      <c r="R40" s="13"/>
      <c r="S40" s="2">
        <f t="shared" si="0"/>
        <v>0.32449760765550234</v>
      </c>
      <c r="T40" s="13"/>
      <c r="U40" s="2">
        <f t="shared" si="1"/>
        <v>8.2152392688428222E-2</v>
      </c>
    </row>
    <row r="41" spans="1:21" x14ac:dyDescent="0.3">
      <c r="A41" s="13" t="s">
        <v>36</v>
      </c>
      <c r="B41" s="14">
        <v>0.39250000000000002</v>
      </c>
      <c r="C41" s="14">
        <v>0.01</v>
      </c>
      <c r="D41" s="14">
        <v>5.4199999999999998E-2</v>
      </c>
      <c r="E41" s="14">
        <v>1.4E-3</v>
      </c>
      <c r="F41" s="14">
        <v>0.10459</v>
      </c>
      <c r="G41" s="13"/>
      <c r="H41" s="15">
        <v>336.2</v>
      </c>
      <c r="I41" s="13">
        <v>7.4</v>
      </c>
      <c r="J41" s="20">
        <v>340.2</v>
      </c>
      <c r="K41" s="21">
        <v>8.3000000000000007</v>
      </c>
      <c r="L41" s="15">
        <v>331</v>
      </c>
      <c r="M41" s="13">
        <v>54</v>
      </c>
      <c r="N41" s="13"/>
      <c r="O41" s="15">
        <v>198.7</v>
      </c>
      <c r="P41" s="15">
        <v>53.55</v>
      </c>
      <c r="Q41" s="2">
        <v>8.41</v>
      </c>
      <c r="R41" s="13"/>
      <c r="S41" s="2">
        <f t="shared" si="0"/>
        <v>0.26950176144942123</v>
      </c>
      <c r="T41" s="13"/>
      <c r="U41" s="2">
        <f t="shared" si="1"/>
        <v>-1.1897679952409312</v>
      </c>
    </row>
    <row r="42" spans="1:21" x14ac:dyDescent="0.3">
      <c r="A42" s="13" t="s">
        <v>37</v>
      </c>
      <c r="B42" s="14">
        <v>0.64600000000000002</v>
      </c>
      <c r="C42" s="14">
        <v>2.1999999999999999E-2</v>
      </c>
      <c r="D42" s="14">
        <v>8.1799999999999998E-2</v>
      </c>
      <c r="E42" s="14">
        <v>2.3999999999999998E-3</v>
      </c>
      <c r="F42" s="14">
        <v>1.1044999999999999E-2</v>
      </c>
      <c r="G42" s="13"/>
      <c r="H42" s="15">
        <v>506</v>
      </c>
      <c r="I42" s="13">
        <v>14</v>
      </c>
      <c r="J42" s="20">
        <v>507</v>
      </c>
      <c r="K42" s="21">
        <v>14</v>
      </c>
      <c r="L42" s="15">
        <v>490</v>
      </c>
      <c r="M42" s="13">
        <v>78</v>
      </c>
      <c r="N42" s="13"/>
      <c r="O42" s="15">
        <v>46.65</v>
      </c>
      <c r="P42" s="15">
        <v>7.91</v>
      </c>
      <c r="Q42" s="2">
        <v>2.0499999999999998</v>
      </c>
      <c r="R42" s="13"/>
      <c r="S42" s="2">
        <f t="shared" si="0"/>
        <v>0.16956055734190784</v>
      </c>
      <c r="T42" s="13"/>
      <c r="U42" s="2">
        <f t="shared" si="1"/>
        <v>-0.19762845849802257</v>
      </c>
    </row>
    <row r="43" spans="1:21" x14ac:dyDescent="0.3">
      <c r="A43" s="13" t="s">
        <v>38</v>
      </c>
      <c r="B43" s="14">
        <v>0.61799999999999999</v>
      </c>
      <c r="C43" s="14">
        <v>2.1000000000000001E-2</v>
      </c>
      <c r="D43" s="14">
        <v>7.8600000000000003E-2</v>
      </c>
      <c r="E43" s="14">
        <v>2E-3</v>
      </c>
      <c r="F43" s="14">
        <v>0.32279999999999998</v>
      </c>
      <c r="G43" s="13"/>
      <c r="H43" s="15">
        <v>486</v>
      </c>
      <c r="I43" s="13">
        <v>13</v>
      </c>
      <c r="J43" s="20">
        <v>488</v>
      </c>
      <c r="K43" s="21">
        <v>12</v>
      </c>
      <c r="L43" s="15">
        <v>482</v>
      </c>
      <c r="M43" s="13">
        <v>70</v>
      </c>
      <c r="N43" s="13"/>
      <c r="O43" s="15">
        <v>67.7</v>
      </c>
      <c r="P43" s="15">
        <v>10.67</v>
      </c>
      <c r="Q43" s="2">
        <v>2.69</v>
      </c>
      <c r="R43" s="13"/>
      <c r="S43" s="2">
        <f t="shared" si="0"/>
        <v>0.15760709010339732</v>
      </c>
      <c r="T43" s="13"/>
      <c r="U43" s="2">
        <f t="shared" si="1"/>
        <v>-0.4115226337448652</v>
      </c>
    </row>
    <row r="44" spans="1:21" x14ac:dyDescent="0.3">
      <c r="A44" s="13" t="s">
        <v>39</v>
      </c>
      <c r="B44" s="14">
        <v>0.374</v>
      </c>
      <c r="C44" s="14">
        <v>1.2999999999999999E-2</v>
      </c>
      <c r="D44" s="14">
        <v>5.2600000000000001E-2</v>
      </c>
      <c r="E44" s="14">
        <v>1.5E-3</v>
      </c>
      <c r="F44" s="14">
        <v>5.5138E-2</v>
      </c>
      <c r="G44" s="13"/>
      <c r="H44" s="15">
        <v>324</v>
      </c>
      <c r="I44" s="13">
        <v>9.6999999999999993</v>
      </c>
      <c r="J44" s="20">
        <v>330.6</v>
      </c>
      <c r="K44" s="21">
        <v>9</v>
      </c>
      <c r="L44" s="15">
        <v>280</v>
      </c>
      <c r="M44" s="13">
        <v>74</v>
      </c>
      <c r="N44" s="13"/>
      <c r="O44" s="15">
        <v>71.900000000000006</v>
      </c>
      <c r="P44" s="15">
        <v>12.11</v>
      </c>
      <c r="Q44" s="2">
        <v>1.96</v>
      </c>
      <c r="R44" s="13"/>
      <c r="S44" s="2">
        <f t="shared" si="0"/>
        <v>0.16842837273991654</v>
      </c>
      <c r="T44" s="13"/>
      <c r="U44" s="2">
        <f t="shared" si="1"/>
        <v>-2.0370370370370372</v>
      </c>
    </row>
    <row r="45" spans="1:21" x14ac:dyDescent="0.3">
      <c r="A45" s="13" t="s">
        <v>40</v>
      </c>
      <c r="B45" s="14">
        <v>0.66400000000000003</v>
      </c>
      <c r="C45" s="14">
        <v>3.3000000000000002E-2</v>
      </c>
      <c r="D45" s="14">
        <v>8.1199999999999994E-2</v>
      </c>
      <c r="E45" s="14">
        <v>2.2000000000000001E-3</v>
      </c>
      <c r="F45" s="14">
        <v>9.6847000000000003E-2</v>
      </c>
      <c r="G45" s="13"/>
      <c r="H45" s="15">
        <v>506</v>
      </c>
      <c r="I45" s="13">
        <v>20</v>
      </c>
      <c r="J45" s="20">
        <v>505</v>
      </c>
      <c r="K45" s="21">
        <v>13</v>
      </c>
      <c r="L45" s="15">
        <v>450</v>
      </c>
      <c r="M45" s="13">
        <v>100</v>
      </c>
      <c r="N45" s="13"/>
      <c r="O45" s="15">
        <v>25.72</v>
      </c>
      <c r="P45" s="15">
        <v>3.6749999999999998</v>
      </c>
      <c r="Q45" s="2">
        <v>0.89</v>
      </c>
      <c r="R45" s="13"/>
      <c r="S45" s="2">
        <f t="shared" si="0"/>
        <v>0.14288491446345256</v>
      </c>
      <c r="T45" s="13"/>
      <c r="U45" s="2">
        <f t="shared" si="1"/>
        <v>0.19762845849802257</v>
      </c>
    </row>
    <row r="46" spans="1:21" x14ac:dyDescent="0.3">
      <c r="A46" s="13" t="s">
        <v>41</v>
      </c>
      <c r="B46" s="14">
        <v>0.80500000000000005</v>
      </c>
      <c r="C46" s="14">
        <v>1.7000000000000001E-2</v>
      </c>
      <c r="D46" s="14">
        <v>9.7799999999999998E-2</v>
      </c>
      <c r="E46" s="14">
        <v>2.0999999999999999E-3</v>
      </c>
      <c r="F46" s="14">
        <v>0.56977</v>
      </c>
      <c r="G46" s="13"/>
      <c r="H46" s="15">
        <v>600.70000000000005</v>
      </c>
      <c r="I46" s="13">
        <v>9.6999999999999993</v>
      </c>
      <c r="J46" s="20">
        <v>601.5</v>
      </c>
      <c r="K46" s="21">
        <v>12</v>
      </c>
      <c r="L46" s="15">
        <v>601</v>
      </c>
      <c r="M46" s="13">
        <v>34</v>
      </c>
      <c r="N46" s="16"/>
      <c r="O46" s="15">
        <v>277.89999999999998</v>
      </c>
      <c r="P46" s="15">
        <v>70.599999999999994</v>
      </c>
      <c r="Q46" s="15">
        <v>20.84</v>
      </c>
      <c r="R46" s="13"/>
      <c r="S46" s="2">
        <f t="shared" si="0"/>
        <v>0.25404821878373518</v>
      </c>
      <c r="T46" s="13"/>
      <c r="U46" s="2">
        <f t="shared" si="1"/>
        <v>-0.13317795904776997</v>
      </c>
    </row>
    <row r="47" spans="1:21" x14ac:dyDescent="0.3">
      <c r="A47" s="13" t="s">
        <v>42</v>
      </c>
      <c r="B47" s="14">
        <v>0.622</v>
      </c>
      <c r="C47" s="14">
        <v>1.2999999999999999E-2</v>
      </c>
      <c r="D47" s="14">
        <v>7.9399999999999998E-2</v>
      </c>
      <c r="E47" s="14">
        <v>1.6000000000000001E-3</v>
      </c>
      <c r="F47" s="14">
        <v>0.51683999999999997</v>
      </c>
      <c r="G47" s="13"/>
      <c r="H47" s="15">
        <v>492.1</v>
      </c>
      <c r="I47" s="13">
        <v>8.1</v>
      </c>
      <c r="J47" s="20">
        <v>492.1</v>
      </c>
      <c r="K47" s="21">
        <v>9.6999999999999993</v>
      </c>
      <c r="L47" s="15">
        <v>490</v>
      </c>
      <c r="M47" s="13">
        <v>38</v>
      </c>
      <c r="N47" s="16"/>
      <c r="O47" s="15">
        <v>329.6</v>
      </c>
      <c r="P47" s="15">
        <v>54.41</v>
      </c>
      <c r="Q47" s="15">
        <v>12.88</v>
      </c>
      <c r="R47" s="13"/>
      <c r="S47" s="2">
        <f t="shared" si="0"/>
        <v>0.1650788834951456</v>
      </c>
      <c r="T47" s="13"/>
      <c r="U47" s="2">
        <f t="shared" si="1"/>
        <v>0</v>
      </c>
    </row>
    <row r="48" spans="1:21" x14ac:dyDescent="0.3">
      <c r="A48" s="13" t="s">
        <v>43</v>
      </c>
      <c r="B48" s="14">
        <v>0.622</v>
      </c>
      <c r="C48" s="14">
        <v>1.9E-2</v>
      </c>
      <c r="D48" s="14">
        <v>7.8899999999999998E-2</v>
      </c>
      <c r="E48" s="14">
        <v>2E-3</v>
      </c>
      <c r="F48" s="14">
        <v>0.40056000000000003</v>
      </c>
      <c r="G48" s="13"/>
      <c r="H48" s="15">
        <v>492</v>
      </c>
      <c r="I48" s="13">
        <v>12</v>
      </c>
      <c r="J48" s="20">
        <v>490.3</v>
      </c>
      <c r="K48" s="21">
        <v>12</v>
      </c>
      <c r="L48" s="15">
        <v>495</v>
      </c>
      <c r="M48" s="13">
        <v>60</v>
      </c>
      <c r="N48" s="16"/>
      <c r="O48" s="15">
        <v>72.900000000000006</v>
      </c>
      <c r="P48" s="15">
        <v>12.58</v>
      </c>
      <c r="Q48" s="2">
        <v>3.17</v>
      </c>
      <c r="R48" s="13"/>
      <c r="S48" s="2">
        <f t="shared" si="0"/>
        <v>0.17256515775034292</v>
      </c>
      <c r="T48" s="13"/>
      <c r="U48" s="2">
        <f t="shared" si="1"/>
        <v>0.34552845528454945</v>
      </c>
    </row>
    <row r="49" spans="1:21" x14ac:dyDescent="0.3">
      <c r="A49" s="13" t="s">
        <v>44</v>
      </c>
      <c r="B49" s="14">
        <v>0.629</v>
      </c>
      <c r="C49" s="14">
        <v>2.1000000000000001E-2</v>
      </c>
      <c r="D49" s="14">
        <v>8.0500000000000002E-2</v>
      </c>
      <c r="E49" s="14">
        <v>2.3E-3</v>
      </c>
      <c r="F49" s="14">
        <v>2.3067000000000001E-2</v>
      </c>
      <c r="G49" s="13"/>
      <c r="H49" s="15">
        <v>492</v>
      </c>
      <c r="I49" s="13">
        <v>13</v>
      </c>
      <c r="J49" s="20">
        <v>498</v>
      </c>
      <c r="K49" s="21">
        <v>14</v>
      </c>
      <c r="L49" s="15">
        <v>480</v>
      </c>
      <c r="M49" s="13">
        <v>76</v>
      </c>
      <c r="N49" s="16"/>
      <c r="O49" s="15">
        <v>72.900000000000006</v>
      </c>
      <c r="P49" s="15">
        <v>13.27</v>
      </c>
      <c r="Q49" s="2">
        <v>3.26</v>
      </c>
      <c r="R49" s="13"/>
      <c r="S49" s="2">
        <f t="shared" si="0"/>
        <v>0.18203017832647461</v>
      </c>
      <c r="T49" s="13"/>
      <c r="U49" s="2">
        <f t="shared" si="1"/>
        <v>-1.2195121951219523</v>
      </c>
    </row>
    <row r="50" spans="1:21" x14ac:dyDescent="0.3">
      <c r="A50" s="13" t="s">
        <v>45</v>
      </c>
      <c r="B50" s="14">
        <v>6.3</v>
      </c>
      <c r="C50" s="14">
        <v>0.13</v>
      </c>
      <c r="D50" s="14">
        <v>0.36209999999999998</v>
      </c>
      <c r="E50" s="14">
        <v>8.3000000000000001E-3</v>
      </c>
      <c r="F50" s="14">
        <v>0.62112999999999996</v>
      </c>
      <c r="G50" s="13"/>
      <c r="H50" s="15">
        <v>2017</v>
      </c>
      <c r="I50" s="13">
        <v>17</v>
      </c>
      <c r="J50" s="20">
        <v>1992</v>
      </c>
      <c r="K50" s="21">
        <v>40</v>
      </c>
      <c r="L50" s="15">
        <v>2035</v>
      </c>
      <c r="M50" s="13">
        <v>28</v>
      </c>
      <c r="N50" s="16"/>
      <c r="O50" s="15">
        <v>74.599999999999994</v>
      </c>
      <c r="P50" s="15">
        <v>8.17</v>
      </c>
      <c r="Q50" s="2">
        <v>8.2799999999999994</v>
      </c>
      <c r="R50" s="13"/>
      <c r="S50" s="2">
        <f t="shared" si="0"/>
        <v>0.10951742627345845</v>
      </c>
      <c r="T50" s="13"/>
      <c r="U50" s="2">
        <f>(1-(J50/L50))*100</f>
        <v>2.1130221130221116</v>
      </c>
    </row>
    <row r="51" spans="1:21" x14ac:dyDescent="0.3">
      <c r="A51" s="13" t="s">
        <v>46</v>
      </c>
      <c r="B51" s="14">
        <v>0.66</v>
      </c>
      <c r="C51" s="14">
        <v>0.03</v>
      </c>
      <c r="D51" s="14">
        <v>8.2100000000000006E-2</v>
      </c>
      <c r="E51" s="14">
        <v>2.5999999999999999E-3</v>
      </c>
      <c r="F51" s="14">
        <v>0.17191999999999999</v>
      </c>
      <c r="G51" s="13"/>
      <c r="H51" s="15">
        <v>513</v>
      </c>
      <c r="I51" s="13">
        <v>19</v>
      </c>
      <c r="J51" s="20">
        <v>508</v>
      </c>
      <c r="K51" s="21">
        <v>16</v>
      </c>
      <c r="L51" s="15">
        <v>517</v>
      </c>
      <c r="M51" s="13">
        <v>96</v>
      </c>
      <c r="N51" s="13"/>
      <c r="O51" s="15">
        <v>24.06</v>
      </c>
      <c r="P51" s="15">
        <v>2.0979999999999999</v>
      </c>
      <c r="Q51" s="2">
        <v>0.53</v>
      </c>
      <c r="R51" s="13"/>
      <c r="S51" s="2">
        <f t="shared" si="0"/>
        <v>8.7198669991687447E-2</v>
      </c>
      <c r="T51" s="13"/>
      <c r="U51" s="2">
        <f t="shared" si="1"/>
        <v>0.974658869395717</v>
      </c>
    </row>
    <row r="52" spans="1:21" x14ac:dyDescent="0.3">
      <c r="A52" s="13" t="s">
        <v>47</v>
      </c>
      <c r="B52" s="14">
        <v>0.65400000000000003</v>
      </c>
      <c r="C52" s="14">
        <v>2.8000000000000001E-2</v>
      </c>
      <c r="D52" s="14">
        <v>8.1600000000000006E-2</v>
      </c>
      <c r="E52" s="14">
        <v>2.3999999999999998E-3</v>
      </c>
      <c r="F52" s="14">
        <v>0.27054</v>
      </c>
      <c r="G52" s="13"/>
      <c r="H52" s="15">
        <v>505</v>
      </c>
      <c r="I52" s="13">
        <v>17</v>
      </c>
      <c r="J52" s="20">
        <v>505</v>
      </c>
      <c r="K52" s="21">
        <v>14</v>
      </c>
      <c r="L52" s="15">
        <v>490</v>
      </c>
      <c r="M52" s="13">
        <v>94</v>
      </c>
      <c r="N52" s="13"/>
      <c r="O52" s="15">
        <v>39.49</v>
      </c>
      <c r="P52" s="15">
        <v>4.524</v>
      </c>
      <c r="Q52" s="2">
        <v>1.135</v>
      </c>
      <c r="R52" s="13"/>
      <c r="S52" s="2">
        <f t="shared" si="0"/>
        <v>0.11456064826538363</v>
      </c>
      <c r="T52" s="13"/>
      <c r="U52" s="2">
        <f t="shared" si="1"/>
        <v>0</v>
      </c>
    </row>
    <row r="53" spans="1:21" x14ac:dyDescent="0.3">
      <c r="A53" s="13" t="s">
        <v>48</v>
      </c>
      <c r="B53" s="14">
        <v>0.373</v>
      </c>
      <c r="C53" s="14">
        <v>9.5999999999999992E-3</v>
      </c>
      <c r="D53" s="14">
        <v>5.1790000000000003E-2</v>
      </c>
      <c r="E53" s="14">
        <v>1.1999999999999999E-3</v>
      </c>
      <c r="F53" s="14">
        <v>0.38163999999999998</v>
      </c>
      <c r="G53" s="13"/>
      <c r="H53" s="15">
        <v>321.5</v>
      </c>
      <c r="I53" s="13">
        <v>7</v>
      </c>
      <c r="J53" s="20">
        <v>325.39999999999998</v>
      </c>
      <c r="K53" s="21">
        <v>7.4</v>
      </c>
      <c r="L53" s="15">
        <v>328</v>
      </c>
      <c r="M53" s="13">
        <v>53</v>
      </c>
      <c r="N53" s="16"/>
      <c r="O53" s="15">
        <v>227.5</v>
      </c>
      <c r="P53" s="15">
        <v>134.1</v>
      </c>
      <c r="Q53" s="15">
        <v>20.81</v>
      </c>
      <c r="R53" s="13"/>
      <c r="S53" s="2">
        <f t="shared" si="0"/>
        <v>0.58945054945054942</v>
      </c>
      <c r="T53" s="13"/>
      <c r="U53" s="2">
        <f t="shared" si="1"/>
        <v>-1.2130637636080799</v>
      </c>
    </row>
    <row r="54" spans="1:21" x14ac:dyDescent="0.3">
      <c r="A54" s="13" t="s">
        <v>49</v>
      </c>
      <c r="B54" s="14">
        <v>0.623</v>
      </c>
      <c r="C54" s="14">
        <v>1.6E-2</v>
      </c>
      <c r="D54" s="14">
        <v>8.0299999999999996E-2</v>
      </c>
      <c r="E54" s="14">
        <v>1.9E-3</v>
      </c>
      <c r="F54" s="14">
        <v>0.17029</v>
      </c>
      <c r="G54" s="13"/>
      <c r="H54" s="15">
        <v>491.3</v>
      </c>
      <c r="I54" s="13">
        <v>10</v>
      </c>
      <c r="J54" s="20">
        <v>497.8</v>
      </c>
      <c r="K54" s="21">
        <v>12</v>
      </c>
      <c r="L54" s="15">
        <v>463</v>
      </c>
      <c r="M54" s="13">
        <v>56</v>
      </c>
      <c r="N54" s="13"/>
      <c r="O54" s="15">
        <v>87.7</v>
      </c>
      <c r="P54" s="15">
        <v>15.47</v>
      </c>
      <c r="Q54" s="2">
        <v>3.8</v>
      </c>
      <c r="R54" s="13"/>
      <c r="S54" s="2">
        <f t="shared" si="0"/>
        <v>0.17639680729760548</v>
      </c>
      <c r="T54" s="13"/>
      <c r="U54" s="2">
        <f t="shared" si="1"/>
        <v>-1.3230205577040577</v>
      </c>
    </row>
    <row r="55" spans="1:21" x14ac:dyDescent="0.3">
      <c r="A55" s="13" t="s">
        <v>50</v>
      </c>
      <c r="B55" s="14">
        <v>0.63900000000000001</v>
      </c>
      <c r="C55" s="14">
        <v>2.7E-2</v>
      </c>
      <c r="D55" s="14">
        <v>8.1100000000000005E-2</v>
      </c>
      <c r="E55" s="14">
        <v>2.3E-3</v>
      </c>
      <c r="F55" s="14">
        <v>0.21026</v>
      </c>
      <c r="G55" s="13"/>
      <c r="H55" s="15">
        <v>502</v>
      </c>
      <c r="I55" s="13">
        <v>16</v>
      </c>
      <c r="J55" s="20">
        <v>502</v>
      </c>
      <c r="K55" s="21">
        <v>14</v>
      </c>
      <c r="L55" s="15">
        <v>490</v>
      </c>
      <c r="M55" s="13">
        <v>89</v>
      </c>
      <c r="N55" s="13"/>
      <c r="O55" s="15">
        <v>25.05</v>
      </c>
      <c r="P55" s="15">
        <v>4.2939999999999996</v>
      </c>
      <c r="Q55" s="2">
        <v>0.97899999999999998</v>
      </c>
      <c r="R55" s="13"/>
      <c r="S55" s="2">
        <f t="shared" si="0"/>
        <v>0.17141716566866266</v>
      </c>
      <c r="T55" s="13"/>
      <c r="U55" s="2">
        <f t="shared" si="1"/>
        <v>0</v>
      </c>
    </row>
    <row r="56" spans="1:21" x14ac:dyDescent="0.3">
      <c r="A56" s="13" t="s">
        <v>51</v>
      </c>
      <c r="B56" s="14">
        <v>0.65</v>
      </c>
      <c r="C56" s="14">
        <v>0.03</v>
      </c>
      <c r="D56" s="14">
        <v>8.1799999999999998E-2</v>
      </c>
      <c r="E56" s="14">
        <v>2E-3</v>
      </c>
      <c r="F56" s="14">
        <v>8.5398000000000002E-2</v>
      </c>
      <c r="G56" s="13"/>
      <c r="H56" s="15">
        <v>499</v>
      </c>
      <c r="I56" s="13">
        <v>18</v>
      </c>
      <c r="J56" s="20">
        <v>506.4</v>
      </c>
      <c r="K56" s="21">
        <v>12</v>
      </c>
      <c r="L56" s="15">
        <v>446</v>
      </c>
      <c r="M56" s="13">
        <v>93</v>
      </c>
      <c r="N56" s="13"/>
      <c r="O56" s="15">
        <v>31.37</v>
      </c>
      <c r="P56" s="15">
        <v>5.2930000000000001</v>
      </c>
      <c r="Q56" s="2">
        <v>1.2509999999999999</v>
      </c>
      <c r="R56" s="13"/>
      <c r="S56" s="2">
        <f t="shared" si="0"/>
        <v>0.16872808415683774</v>
      </c>
      <c r="T56" s="13"/>
      <c r="U56" s="2">
        <f t="shared" si="1"/>
        <v>-1.4829659318637223</v>
      </c>
    </row>
    <row r="57" spans="1:21" x14ac:dyDescent="0.3">
      <c r="A57" s="13" t="s">
        <v>52</v>
      </c>
      <c r="B57" s="14">
        <v>0.63100000000000001</v>
      </c>
      <c r="C57" s="14">
        <v>1.7000000000000001E-2</v>
      </c>
      <c r="D57" s="14">
        <v>8.1000000000000003E-2</v>
      </c>
      <c r="E57" s="14">
        <v>1.9E-3</v>
      </c>
      <c r="F57" s="14">
        <v>0.43356</v>
      </c>
      <c r="G57" s="13"/>
      <c r="H57" s="15">
        <v>494.5</v>
      </c>
      <c r="I57" s="13">
        <v>10</v>
      </c>
      <c r="J57" s="20">
        <v>501.7</v>
      </c>
      <c r="K57" s="21">
        <v>11</v>
      </c>
      <c r="L57" s="15">
        <v>429</v>
      </c>
      <c r="M57" s="13">
        <v>52</v>
      </c>
      <c r="N57" s="13"/>
      <c r="O57" s="15">
        <v>134.80000000000001</v>
      </c>
      <c r="P57" s="15">
        <v>71.900000000000006</v>
      </c>
      <c r="Q57" s="15">
        <v>17.36</v>
      </c>
      <c r="R57" s="13"/>
      <c r="S57" s="2">
        <f t="shared" si="0"/>
        <v>0.53338278931750738</v>
      </c>
      <c r="T57" s="13"/>
      <c r="U57" s="2">
        <f t="shared" si="1"/>
        <v>-1.4560161779575198</v>
      </c>
    </row>
    <row r="58" spans="1:21" x14ac:dyDescent="0.3">
      <c r="A58" s="13" t="s">
        <v>53</v>
      </c>
      <c r="B58" s="14">
        <v>0.65900000000000003</v>
      </c>
      <c r="C58" s="14">
        <v>0.03</v>
      </c>
      <c r="D58" s="14">
        <v>8.2900000000000001E-2</v>
      </c>
      <c r="E58" s="14">
        <v>2E-3</v>
      </c>
      <c r="F58" s="14">
        <v>0.18098</v>
      </c>
      <c r="G58" s="13"/>
      <c r="H58" s="15">
        <v>514</v>
      </c>
      <c r="I58" s="13">
        <v>18</v>
      </c>
      <c r="J58" s="20">
        <v>514</v>
      </c>
      <c r="K58" s="21">
        <v>12</v>
      </c>
      <c r="L58" s="15">
        <v>506</v>
      </c>
      <c r="M58" s="13">
        <v>93</v>
      </c>
      <c r="N58" s="13"/>
      <c r="O58" s="15">
        <v>26.09</v>
      </c>
      <c r="P58" s="15">
        <v>5</v>
      </c>
      <c r="Q58" s="2">
        <v>1.2929999999999999</v>
      </c>
      <c r="R58" s="13"/>
      <c r="S58" s="2">
        <f t="shared" si="0"/>
        <v>0.19164430816404754</v>
      </c>
      <c r="T58" s="13"/>
      <c r="U58" s="2">
        <f t="shared" si="1"/>
        <v>0</v>
      </c>
    </row>
    <row r="59" spans="1:21" x14ac:dyDescent="0.3">
      <c r="A59" s="11" t="s">
        <v>54</v>
      </c>
      <c r="B59" s="17">
        <v>0.377</v>
      </c>
      <c r="C59" s="17">
        <v>1.4999999999999999E-2</v>
      </c>
      <c r="D59" s="17">
        <v>5.1799999999999999E-2</v>
      </c>
      <c r="E59" s="17">
        <v>1.2999999999999999E-3</v>
      </c>
      <c r="F59" s="17">
        <v>0.12603</v>
      </c>
      <c r="G59" s="11"/>
      <c r="H59" s="11">
        <v>322</v>
      </c>
      <c r="I59" s="11">
        <v>11</v>
      </c>
      <c r="J59" s="22">
        <v>325.60000000000002</v>
      </c>
      <c r="K59" s="23">
        <v>7.8</v>
      </c>
      <c r="L59" s="18">
        <v>278</v>
      </c>
      <c r="M59" s="11">
        <v>78</v>
      </c>
      <c r="N59" s="11"/>
      <c r="O59" s="18">
        <v>63.4</v>
      </c>
      <c r="P59" s="18">
        <v>51.57</v>
      </c>
      <c r="Q59" s="19">
        <v>8.1199999999999992</v>
      </c>
      <c r="R59" s="11"/>
      <c r="S59" s="19">
        <f t="shared" si="0"/>
        <v>0.81340694006309155</v>
      </c>
      <c r="T59" s="11"/>
      <c r="U59" s="19">
        <f t="shared" si="1"/>
        <v>-1.1180124223602483</v>
      </c>
    </row>
    <row r="61" spans="1:21" x14ac:dyDescent="0.3">
      <c r="Q61" t="s">
        <v>119</v>
      </c>
      <c r="S61" s="25">
        <f>MIN(S4:S59)</f>
        <v>6.7981140162880399E-2</v>
      </c>
    </row>
    <row r="62" spans="1:21" x14ac:dyDescent="0.3">
      <c r="Q62" t="s">
        <v>120</v>
      </c>
      <c r="S62" s="25">
        <f>+MAX(S4:S59)</f>
        <v>0.99068322981366463</v>
      </c>
    </row>
    <row r="63" spans="1:21" x14ac:dyDescent="0.3">
      <c r="Q63" t="s">
        <v>121</v>
      </c>
      <c r="S63" s="25">
        <f>AVERAGE(S4:S59)</f>
        <v>0.28748450076899312</v>
      </c>
    </row>
  </sheetData>
  <mergeCells count="3">
    <mergeCell ref="B2:F2"/>
    <mergeCell ref="H2:M2"/>
    <mergeCell ref="O2:Q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5"/>
  <sheetViews>
    <sheetView tabSelected="1" workbookViewId="0">
      <selection activeCell="A2" sqref="A2"/>
    </sheetView>
  </sheetViews>
  <sheetFormatPr defaultRowHeight="14.4" x14ac:dyDescent="0.3"/>
  <cols>
    <col min="1" max="1" width="10.5546875" bestFit="1" customWidth="1"/>
    <col min="2" max="2" width="9.6640625" bestFit="1" customWidth="1"/>
    <col min="3" max="3" width="6.5546875" bestFit="1" customWidth="1"/>
    <col min="4" max="4" width="9.6640625" bestFit="1" customWidth="1"/>
    <col min="5" max="5" width="6.5546875" bestFit="1" customWidth="1"/>
    <col min="7" max="7" width="1.5546875" customWidth="1"/>
    <col min="8" max="8" width="9.6640625" bestFit="1" customWidth="1"/>
    <col min="9" max="9" width="4.44140625" bestFit="1" customWidth="1"/>
    <col min="10" max="10" width="9.6640625" bestFit="1" customWidth="1"/>
    <col min="11" max="11" width="4.44140625" bestFit="1" customWidth="1"/>
    <col min="12" max="12" width="10.44140625" bestFit="1" customWidth="1"/>
    <col min="13" max="13" width="4.44140625" bestFit="1" customWidth="1"/>
    <col min="14" max="14" width="2.109375" customWidth="1"/>
    <col min="15" max="15" width="9.44140625" bestFit="1" customWidth="1"/>
    <col min="16" max="17" width="10.109375" bestFit="1" customWidth="1"/>
    <col min="18" max="18" width="2.109375" customWidth="1"/>
    <col min="19" max="19" width="6" bestFit="1" customWidth="1"/>
    <col min="20" max="20" width="2.109375" customWidth="1"/>
    <col min="21" max="21" width="4.88671875" bestFit="1" customWidth="1"/>
  </cols>
  <sheetData>
    <row r="1" spans="1:21" x14ac:dyDescent="0.3">
      <c r="A1" s="13" t="s">
        <v>123</v>
      </c>
    </row>
    <row r="2" spans="1:21" x14ac:dyDescent="0.3">
      <c r="A2" s="3" t="s">
        <v>103</v>
      </c>
      <c r="B2" s="26" t="s">
        <v>104</v>
      </c>
      <c r="C2" s="27"/>
      <c r="D2" s="27"/>
      <c r="E2" s="27"/>
      <c r="F2" s="27"/>
      <c r="G2" s="4"/>
      <c r="H2" s="26" t="s">
        <v>105</v>
      </c>
      <c r="I2" s="27"/>
      <c r="J2" s="27"/>
      <c r="K2" s="27"/>
      <c r="L2" s="27"/>
      <c r="M2" s="27"/>
      <c r="N2" s="4"/>
      <c r="O2" s="26" t="s">
        <v>106</v>
      </c>
      <c r="P2" s="28"/>
      <c r="Q2" s="28"/>
      <c r="R2" s="4"/>
      <c r="S2" s="5"/>
      <c r="T2" s="6"/>
      <c r="U2" s="5" t="s">
        <v>107</v>
      </c>
    </row>
    <row r="3" spans="1:21" ht="29.25" customHeight="1" x14ac:dyDescent="0.3">
      <c r="A3" s="7"/>
      <c r="B3" s="8" t="s">
        <v>108</v>
      </c>
      <c r="C3" s="9" t="s">
        <v>109</v>
      </c>
      <c r="D3" s="8" t="s">
        <v>110</v>
      </c>
      <c r="E3" s="9" t="s">
        <v>109</v>
      </c>
      <c r="F3" s="10" t="s">
        <v>111</v>
      </c>
      <c r="G3" s="11"/>
      <c r="H3" s="8" t="s">
        <v>108</v>
      </c>
      <c r="I3" s="9" t="s">
        <v>109</v>
      </c>
      <c r="J3" s="8" t="s">
        <v>110</v>
      </c>
      <c r="K3" s="9" t="s">
        <v>109</v>
      </c>
      <c r="L3" s="8" t="s">
        <v>117</v>
      </c>
      <c r="M3" s="9" t="s">
        <v>109</v>
      </c>
      <c r="N3" s="9"/>
      <c r="O3" s="12" t="s">
        <v>112</v>
      </c>
      <c r="P3" s="12" t="s">
        <v>113</v>
      </c>
      <c r="Q3" s="12" t="s">
        <v>114</v>
      </c>
      <c r="R3" s="11"/>
      <c r="S3" s="12" t="s">
        <v>115</v>
      </c>
      <c r="T3" s="11"/>
      <c r="U3" s="12" t="s">
        <v>116</v>
      </c>
    </row>
    <row r="4" spans="1:21" x14ac:dyDescent="0.3">
      <c r="A4" s="13" t="s">
        <v>55</v>
      </c>
      <c r="B4" s="14">
        <v>0.40500000000000003</v>
      </c>
      <c r="C4" s="14">
        <v>1.0999999999999999E-2</v>
      </c>
      <c r="D4" s="14">
        <v>5.4780000000000002E-2</v>
      </c>
      <c r="E4" s="14">
        <v>6.8000000000000005E-4</v>
      </c>
      <c r="F4" s="14">
        <v>4.2402000000000002E-2</v>
      </c>
      <c r="G4" s="15"/>
      <c r="H4" s="15">
        <v>343.8</v>
      </c>
      <c r="I4" s="13">
        <v>7.7</v>
      </c>
      <c r="J4" s="15">
        <v>343.8</v>
      </c>
      <c r="K4" s="13">
        <v>4.0999999999999996</v>
      </c>
      <c r="L4" s="15">
        <v>330</v>
      </c>
      <c r="M4" s="13">
        <v>56</v>
      </c>
      <c r="N4" s="15"/>
      <c r="O4" s="15">
        <v>135.30000000000001</v>
      </c>
      <c r="P4" s="15">
        <v>41.79</v>
      </c>
      <c r="Q4" s="2">
        <v>6.4</v>
      </c>
      <c r="R4" s="2"/>
      <c r="S4" s="2">
        <f>+P4/O4</f>
        <v>0.30886917960088689</v>
      </c>
      <c r="T4" s="13"/>
      <c r="U4" s="2">
        <f>(1-(J4/H4))*100</f>
        <v>0</v>
      </c>
    </row>
    <row r="5" spans="1:21" x14ac:dyDescent="0.3">
      <c r="A5" s="13" t="s">
        <v>66</v>
      </c>
      <c r="B5" s="14">
        <v>0.65700000000000003</v>
      </c>
      <c r="C5" s="14">
        <v>1.6E-2</v>
      </c>
      <c r="D5" s="14">
        <v>8.4400000000000003E-2</v>
      </c>
      <c r="E5" s="14">
        <v>1.1000000000000001E-3</v>
      </c>
      <c r="F5" s="14">
        <v>0.18914</v>
      </c>
      <c r="G5" s="15"/>
      <c r="H5" s="15">
        <v>513</v>
      </c>
      <c r="I5" s="13">
        <v>10</v>
      </c>
      <c r="J5" s="15">
        <v>522.1</v>
      </c>
      <c r="K5" s="13">
        <v>6.4</v>
      </c>
      <c r="L5" s="15">
        <v>509</v>
      </c>
      <c r="M5" s="13">
        <v>56</v>
      </c>
      <c r="N5" s="15"/>
      <c r="O5" s="15">
        <v>67.33</v>
      </c>
      <c r="P5" s="15">
        <v>14.59</v>
      </c>
      <c r="Q5" s="2">
        <v>3.35</v>
      </c>
      <c r="R5" s="2"/>
      <c r="S5" s="2">
        <f t="shared" ref="S5:S51" si="0">+P5/O5</f>
        <v>0.21669389573741274</v>
      </c>
      <c r="T5" s="13"/>
      <c r="U5" s="2">
        <f>(1-(J5/H5))*100</f>
        <v>-1.7738791423002054</v>
      </c>
    </row>
    <row r="6" spans="1:21" x14ac:dyDescent="0.3">
      <c r="A6" s="13" t="s">
        <v>77</v>
      </c>
      <c r="B6" s="14">
        <v>0.66700000000000004</v>
      </c>
      <c r="C6" s="14">
        <v>1.2E-2</v>
      </c>
      <c r="D6" s="14">
        <v>8.4989999999999996E-2</v>
      </c>
      <c r="E6" s="14">
        <v>8.8000000000000003E-4</v>
      </c>
      <c r="F6" s="14">
        <v>0.10248</v>
      </c>
      <c r="G6" s="15"/>
      <c r="H6" s="15">
        <v>518.79999999999995</v>
      </c>
      <c r="I6" s="13">
        <v>7</v>
      </c>
      <c r="J6" s="15">
        <v>525.79999999999995</v>
      </c>
      <c r="K6" s="13">
        <v>5.2</v>
      </c>
      <c r="L6" s="15">
        <v>477</v>
      </c>
      <c r="M6" s="13">
        <v>41</v>
      </c>
      <c r="N6" s="15"/>
      <c r="O6" s="15">
        <v>124.5</v>
      </c>
      <c r="P6" s="15">
        <v>16.690000000000001</v>
      </c>
      <c r="Q6" s="2">
        <v>3.94</v>
      </c>
      <c r="R6" s="2"/>
      <c r="S6" s="2">
        <f t="shared" si="0"/>
        <v>0.1340562248995984</v>
      </c>
      <c r="T6" s="13"/>
      <c r="U6" s="2">
        <f>(1-(J6/H6))*100</f>
        <v>-1.3492675404780163</v>
      </c>
    </row>
    <row r="7" spans="1:21" s="1" customFormat="1" x14ac:dyDescent="0.3">
      <c r="A7" s="13" t="s">
        <v>88</v>
      </c>
      <c r="B7" s="14">
        <v>4.7060000000000004</v>
      </c>
      <c r="C7" s="14">
        <v>8.5000000000000006E-2</v>
      </c>
      <c r="D7" s="14">
        <v>0.308</v>
      </c>
      <c r="E7" s="14">
        <v>6.3E-3</v>
      </c>
      <c r="F7" s="14">
        <v>1.8297000000000001E-2</v>
      </c>
      <c r="G7" s="15"/>
      <c r="H7" s="15">
        <v>1761</v>
      </c>
      <c r="I7" s="13">
        <v>14</v>
      </c>
      <c r="J7" s="15">
        <v>1728</v>
      </c>
      <c r="K7" s="13">
        <v>30</v>
      </c>
      <c r="L7" s="15">
        <v>1817</v>
      </c>
      <c r="M7" s="13">
        <v>34</v>
      </c>
      <c r="N7" s="15"/>
      <c r="O7" s="15">
        <v>31.7</v>
      </c>
      <c r="P7" s="15">
        <v>50.5</v>
      </c>
      <c r="Q7" s="15">
        <v>41.6</v>
      </c>
      <c r="R7" s="2"/>
      <c r="S7" s="2">
        <f t="shared" si="0"/>
        <v>1.5930599369085174</v>
      </c>
      <c r="T7" s="13"/>
      <c r="U7" s="2">
        <f>(1-(J7/L7))*100</f>
        <v>4.8981838194826599</v>
      </c>
    </row>
    <row r="8" spans="1:21" x14ac:dyDescent="0.3">
      <c r="A8" s="13" t="s">
        <v>98</v>
      </c>
      <c r="B8" s="14">
        <v>0.63500000000000001</v>
      </c>
      <c r="C8" s="14">
        <v>8.6999999999999994E-3</v>
      </c>
      <c r="D8" s="14">
        <v>8.0710000000000004E-2</v>
      </c>
      <c r="E8" s="14">
        <v>9.1E-4</v>
      </c>
      <c r="F8" s="14">
        <v>0.20610000000000001</v>
      </c>
      <c r="G8" s="15"/>
      <c r="H8" s="15">
        <v>500.2</v>
      </c>
      <c r="I8" s="13">
        <v>5.3</v>
      </c>
      <c r="J8" s="15">
        <v>500.3</v>
      </c>
      <c r="K8" s="13">
        <v>5.4</v>
      </c>
      <c r="L8" s="15">
        <v>479</v>
      </c>
      <c r="M8" s="13">
        <v>32</v>
      </c>
      <c r="N8" s="15"/>
      <c r="O8" s="15">
        <v>214.6</v>
      </c>
      <c r="P8" s="15">
        <v>127.4</v>
      </c>
      <c r="Q8" s="15">
        <v>30.27</v>
      </c>
      <c r="R8" s="2"/>
      <c r="S8" s="2">
        <f t="shared" si="0"/>
        <v>0.59366262814538684</v>
      </c>
      <c r="T8" s="13"/>
      <c r="U8" s="2">
        <f t="shared" ref="U8:U50" si="1">(1-(J8/H8))*100</f>
        <v>-1.9992003198732178E-2</v>
      </c>
    </row>
    <row r="9" spans="1:21" x14ac:dyDescent="0.3">
      <c r="A9" s="13" t="s">
        <v>99</v>
      </c>
      <c r="B9" s="14">
        <v>0.73199999999999998</v>
      </c>
      <c r="C9" s="14">
        <v>3.3000000000000002E-2</v>
      </c>
      <c r="D9" s="14">
        <v>8.8700000000000001E-2</v>
      </c>
      <c r="E9" s="14">
        <v>1.9E-3</v>
      </c>
      <c r="F9" s="14">
        <v>5.0840000000000003E-2</v>
      </c>
      <c r="G9" s="15"/>
      <c r="H9" s="15">
        <v>551</v>
      </c>
      <c r="I9" s="13">
        <v>19</v>
      </c>
      <c r="J9" s="15">
        <v>547.4</v>
      </c>
      <c r="K9" s="13">
        <v>11</v>
      </c>
      <c r="L9" s="15">
        <v>510</v>
      </c>
      <c r="M9" s="13">
        <v>110</v>
      </c>
      <c r="N9" s="15"/>
      <c r="O9" s="15">
        <v>17.53</v>
      </c>
      <c r="P9" s="2">
        <v>8.02</v>
      </c>
      <c r="Q9" s="2">
        <v>2.15</v>
      </c>
      <c r="R9" s="2"/>
      <c r="S9" s="2">
        <f t="shared" si="0"/>
        <v>0.45750142612663997</v>
      </c>
      <c r="T9" s="13"/>
      <c r="U9" s="2">
        <f t="shared" si="1"/>
        <v>0.65335753176043454</v>
      </c>
    </row>
    <row r="10" spans="1:21" x14ac:dyDescent="0.3">
      <c r="A10" s="13" t="s">
        <v>100</v>
      </c>
      <c r="B10" s="14">
        <v>0.70399999999999996</v>
      </c>
      <c r="C10" s="14">
        <v>2.5000000000000001E-2</v>
      </c>
      <c r="D10" s="14">
        <v>8.7300000000000003E-2</v>
      </c>
      <c r="E10" s="14">
        <v>1.4E-3</v>
      </c>
      <c r="F10" s="14">
        <v>0.14854000000000001</v>
      </c>
      <c r="G10" s="15"/>
      <c r="H10" s="15">
        <v>540</v>
      </c>
      <c r="I10" s="13">
        <v>15</v>
      </c>
      <c r="J10" s="15">
        <v>539.29999999999995</v>
      </c>
      <c r="K10" s="13">
        <v>8.6</v>
      </c>
      <c r="L10" s="15">
        <v>514</v>
      </c>
      <c r="M10" s="13">
        <v>79</v>
      </c>
      <c r="N10" s="15"/>
      <c r="O10" s="15">
        <v>29.6</v>
      </c>
      <c r="P10" s="2">
        <v>14.35</v>
      </c>
      <c r="Q10" s="2">
        <v>3.7</v>
      </c>
      <c r="R10" s="2"/>
      <c r="S10" s="2">
        <f t="shared" si="0"/>
        <v>0.48479729729729726</v>
      </c>
      <c r="T10" s="13"/>
      <c r="U10" s="2">
        <f t="shared" si="1"/>
        <v>0.12962962962963509</v>
      </c>
    </row>
    <row r="11" spans="1:21" x14ac:dyDescent="0.3">
      <c r="A11" s="13" t="s">
        <v>101</v>
      </c>
      <c r="B11" s="14">
        <v>0.63700000000000001</v>
      </c>
      <c r="C11" s="14">
        <v>1.7000000000000001E-2</v>
      </c>
      <c r="D11" s="14">
        <v>8.0820000000000003E-2</v>
      </c>
      <c r="E11" s="14">
        <v>1E-3</v>
      </c>
      <c r="F11" s="14">
        <v>0.13955000000000001</v>
      </c>
      <c r="G11" s="15"/>
      <c r="H11" s="15">
        <v>502</v>
      </c>
      <c r="I11" s="13">
        <v>11</v>
      </c>
      <c r="J11" s="15">
        <v>500.9</v>
      </c>
      <c r="K11" s="13">
        <v>6.2</v>
      </c>
      <c r="L11" s="15">
        <v>478</v>
      </c>
      <c r="M11" s="13">
        <v>64</v>
      </c>
      <c r="N11" s="15"/>
      <c r="O11" s="15">
        <v>46.33</v>
      </c>
      <c r="P11" s="15">
        <v>81.5</v>
      </c>
      <c r="Q11" s="15">
        <v>25.27</v>
      </c>
      <c r="R11" s="2"/>
      <c r="S11" s="2">
        <f t="shared" si="0"/>
        <v>1.7591193611051155</v>
      </c>
      <c r="T11" s="13"/>
      <c r="U11" s="2">
        <f t="shared" si="1"/>
        <v>0.2191235059761043</v>
      </c>
    </row>
    <row r="12" spans="1:21" x14ac:dyDescent="0.3">
      <c r="A12" s="13" t="s">
        <v>102</v>
      </c>
      <c r="B12" s="14">
        <v>0.63500000000000001</v>
      </c>
      <c r="C12" s="14">
        <v>0.03</v>
      </c>
      <c r="D12" s="14">
        <v>8.1299999999999997E-2</v>
      </c>
      <c r="E12" s="14">
        <v>1.8E-3</v>
      </c>
      <c r="F12" s="14">
        <v>-4.7348000000000001E-2</v>
      </c>
      <c r="G12" s="15"/>
      <c r="H12" s="15">
        <v>508</v>
      </c>
      <c r="I12" s="13">
        <v>18</v>
      </c>
      <c r="J12" s="15">
        <v>503</v>
      </c>
      <c r="K12" s="13">
        <v>11</v>
      </c>
      <c r="L12" s="15">
        <v>490</v>
      </c>
      <c r="M12" s="13">
        <v>110</v>
      </c>
      <c r="N12" s="15"/>
      <c r="O12" s="15">
        <v>18.13</v>
      </c>
      <c r="P12" s="2">
        <v>2.97</v>
      </c>
      <c r="Q12" s="2">
        <v>0.75600000000000001</v>
      </c>
      <c r="R12" s="2"/>
      <c r="S12" s="2">
        <f t="shared" si="0"/>
        <v>0.16381687810259241</v>
      </c>
      <c r="T12" s="13"/>
      <c r="U12" s="2">
        <f t="shared" si="1"/>
        <v>0.98425196850393526</v>
      </c>
    </row>
    <row r="13" spans="1:21" x14ac:dyDescent="0.3">
      <c r="A13" s="13" t="s">
        <v>56</v>
      </c>
      <c r="B13" s="14">
        <v>0.59699999999999998</v>
      </c>
      <c r="C13" s="14">
        <v>9.1999999999999998E-3</v>
      </c>
      <c r="D13" s="14">
        <v>7.5889999999999999E-2</v>
      </c>
      <c r="E13" s="14">
        <v>8.5999999999999998E-4</v>
      </c>
      <c r="F13" s="14">
        <v>0.37374000000000002</v>
      </c>
      <c r="G13" s="15"/>
      <c r="H13" s="15">
        <v>475</v>
      </c>
      <c r="I13" s="13">
        <v>5.7</v>
      </c>
      <c r="J13" s="15">
        <v>472</v>
      </c>
      <c r="K13" s="13">
        <v>5.2</v>
      </c>
      <c r="L13" s="15">
        <v>471</v>
      </c>
      <c r="M13" s="13">
        <v>29</v>
      </c>
      <c r="N13" s="15"/>
      <c r="O13" s="15">
        <v>359.5</v>
      </c>
      <c r="P13" s="15">
        <v>114.4</v>
      </c>
      <c r="Q13" s="15">
        <v>25.52</v>
      </c>
      <c r="R13" s="2"/>
      <c r="S13" s="2">
        <f t="shared" si="0"/>
        <v>0.31821974965229488</v>
      </c>
      <c r="T13" s="13"/>
      <c r="U13" s="2">
        <f t="shared" si="1"/>
        <v>0.63157894736841635</v>
      </c>
    </row>
    <row r="14" spans="1:21" x14ac:dyDescent="0.3">
      <c r="A14" s="13" t="s">
        <v>57</v>
      </c>
      <c r="B14" s="14">
        <v>0.57469999999999999</v>
      </c>
      <c r="C14" s="14">
        <v>9.9000000000000008E-3</v>
      </c>
      <c r="D14" s="14">
        <v>7.4010000000000006E-2</v>
      </c>
      <c r="E14" s="14">
        <v>9.3000000000000005E-4</v>
      </c>
      <c r="F14" s="14">
        <v>0.23774000000000001</v>
      </c>
      <c r="G14" s="15"/>
      <c r="H14" s="15">
        <v>461.3</v>
      </c>
      <c r="I14" s="13">
        <v>6.4</v>
      </c>
      <c r="J14" s="15">
        <v>460.2</v>
      </c>
      <c r="K14" s="13">
        <v>5.6</v>
      </c>
      <c r="L14" s="15">
        <v>454</v>
      </c>
      <c r="M14" s="13">
        <v>41</v>
      </c>
      <c r="N14" s="15"/>
      <c r="O14" s="15">
        <v>163</v>
      </c>
      <c r="P14" s="15">
        <v>61.29</v>
      </c>
      <c r="Q14" s="15">
        <v>13.44</v>
      </c>
      <c r="R14" s="2"/>
      <c r="S14" s="2">
        <f t="shared" si="0"/>
        <v>0.37601226993865028</v>
      </c>
      <c r="T14" s="13"/>
      <c r="U14" s="2">
        <f t="shared" si="1"/>
        <v>0.23845653587687421</v>
      </c>
    </row>
    <row r="15" spans="1:21" x14ac:dyDescent="0.3">
      <c r="A15" s="13" t="s">
        <v>58</v>
      </c>
      <c r="B15" s="14">
        <v>0.61799999999999999</v>
      </c>
      <c r="C15" s="14">
        <v>1.0999999999999999E-2</v>
      </c>
      <c r="D15" s="14">
        <v>7.7600000000000002E-2</v>
      </c>
      <c r="E15" s="14">
        <v>1.1000000000000001E-3</v>
      </c>
      <c r="F15" s="14">
        <v>0.36182999999999998</v>
      </c>
      <c r="G15" s="15"/>
      <c r="H15" s="15">
        <v>488.4</v>
      </c>
      <c r="I15" s="13">
        <v>7</v>
      </c>
      <c r="J15" s="15">
        <v>481.6</v>
      </c>
      <c r="K15" s="13">
        <v>6.8</v>
      </c>
      <c r="L15" s="15">
        <v>523</v>
      </c>
      <c r="M15" s="13">
        <v>40</v>
      </c>
      <c r="N15" s="15"/>
      <c r="O15" s="15">
        <v>123.1</v>
      </c>
      <c r="P15" s="15">
        <v>29.3</v>
      </c>
      <c r="Q15" s="2">
        <v>6.79</v>
      </c>
      <c r="R15" s="2"/>
      <c r="S15" s="2">
        <f t="shared" si="0"/>
        <v>0.23801787164906582</v>
      </c>
      <c r="T15" s="13"/>
      <c r="U15" s="2">
        <f t="shared" si="1"/>
        <v>1.3923013923013872</v>
      </c>
    </row>
    <row r="16" spans="1:21" x14ac:dyDescent="0.3">
      <c r="A16" s="13" t="s">
        <v>59</v>
      </c>
      <c r="B16" s="14">
        <v>0.62</v>
      </c>
      <c r="C16" s="14">
        <v>1.2999999999999999E-2</v>
      </c>
      <c r="D16" s="14">
        <v>7.8299999999999995E-2</v>
      </c>
      <c r="E16" s="14">
        <v>1E-3</v>
      </c>
      <c r="F16" s="14">
        <v>0.14246</v>
      </c>
      <c r="G16" s="15"/>
      <c r="H16" s="15">
        <v>488</v>
      </c>
      <c r="I16" s="13">
        <v>7.9</v>
      </c>
      <c r="J16" s="15">
        <v>486.1</v>
      </c>
      <c r="K16" s="13">
        <v>6</v>
      </c>
      <c r="L16" s="15">
        <v>504</v>
      </c>
      <c r="M16" s="13">
        <v>46</v>
      </c>
      <c r="N16" s="15"/>
      <c r="O16" s="15">
        <v>115.6</v>
      </c>
      <c r="P16" s="15">
        <v>21.75</v>
      </c>
      <c r="Q16" s="2">
        <v>5.19</v>
      </c>
      <c r="R16" s="2"/>
      <c r="S16" s="2">
        <f t="shared" si="0"/>
        <v>0.18814878892733564</v>
      </c>
      <c r="T16" s="13"/>
      <c r="U16" s="2">
        <f t="shared" si="1"/>
        <v>0.38934426229507713</v>
      </c>
    </row>
    <row r="17" spans="1:21" x14ac:dyDescent="0.3">
      <c r="A17" s="13" t="s">
        <v>60</v>
      </c>
      <c r="B17" s="14">
        <v>0.35599999999999998</v>
      </c>
      <c r="C17" s="14">
        <v>1.0999999999999999E-2</v>
      </c>
      <c r="D17" s="14">
        <v>4.8509999999999998E-2</v>
      </c>
      <c r="E17" s="14">
        <v>6.8000000000000005E-4</v>
      </c>
      <c r="F17" s="14">
        <v>-2.5721000000000001E-2</v>
      </c>
      <c r="G17" s="15"/>
      <c r="H17" s="15">
        <v>308</v>
      </c>
      <c r="I17" s="13">
        <v>7.8</v>
      </c>
      <c r="J17" s="15">
        <v>305.3</v>
      </c>
      <c r="K17" s="13">
        <v>4.2</v>
      </c>
      <c r="L17" s="15">
        <v>275</v>
      </c>
      <c r="M17" s="13">
        <v>56</v>
      </c>
      <c r="N17" s="15"/>
      <c r="O17" s="15">
        <v>157.30000000000001</v>
      </c>
      <c r="P17" s="15">
        <v>39.83</v>
      </c>
      <c r="Q17" s="2">
        <v>5.73</v>
      </c>
      <c r="R17" s="2"/>
      <c r="S17" s="2">
        <f t="shared" si="0"/>
        <v>0.25321042593769866</v>
      </c>
      <c r="T17" s="13"/>
      <c r="U17" s="2">
        <f t="shared" si="1"/>
        <v>0.87662337662337553</v>
      </c>
    </row>
    <row r="18" spans="1:21" x14ac:dyDescent="0.3">
      <c r="A18" s="13" t="s">
        <v>61</v>
      </c>
      <c r="B18" s="14">
        <v>0.621</v>
      </c>
      <c r="C18" s="14">
        <v>1.9E-2</v>
      </c>
      <c r="D18" s="14">
        <v>7.7600000000000002E-2</v>
      </c>
      <c r="E18" s="14">
        <v>1.1999999999999999E-3</v>
      </c>
      <c r="F18" s="14">
        <v>0.21292</v>
      </c>
      <c r="G18" s="15"/>
      <c r="H18" s="15">
        <v>489</v>
      </c>
      <c r="I18" s="13">
        <v>12</v>
      </c>
      <c r="J18" s="15">
        <v>481.7</v>
      </c>
      <c r="K18" s="13">
        <v>7.1</v>
      </c>
      <c r="L18" s="15">
        <v>502</v>
      </c>
      <c r="M18" s="13">
        <v>68</v>
      </c>
      <c r="N18" s="15"/>
      <c r="O18" s="15">
        <v>47.55</v>
      </c>
      <c r="P18" s="2">
        <v>7.83</v>
      </c>
      <c r="Q18" s="2">
        <v>1.774</v>
      </c>
      <c r="R18" s="2"/>
      <c r="S18" s="2">
        <f t="shared" si="0"/>
        <v>0.16466876971608835</v>
      </c>
      <c r="T18" s="13"/>
      <c r="U18" s="2">
        <f t="shared" si="1"/>
        <v>1.4928425357873198</v>
      </c>
    </row>
    <row r="19" spans="1:21" x14ac:dyDescent="0.3">
      <c r="A19" s="13" t="s">
        <v>62</v>
      </c>
      <c r="B19" s="14">
        <v>0.60699999999999998</v>
      </c>
      <c r="C19" s="14">
        <v>1.4E-2</v>
      </c>
      <c r="D19" s="14">
        <v>7.6170000000000002E-2</v>
      </c>
      <c r="E19" s="14">
        <v>1.1999999999999999E-3</v>
      </c>
      <c r="F19" s="14">
        <v>0.25369000000000003</v>
      </c>
      <c r="G19" s="15"/>
      <c r="H19" s="15">
        <v>482.4</v>
      </c>
      <c r="I19" s="13">
        <v>8.6999999999999993</v>
      </c>
      <c r="J19" s="15">
        <v>473.5</v>
      </c>
      <c r="K19" s="13">
        <v>6.9</v>
      </c>
      <c r="L19" s="15">
        <v>502</v>
      </c>
      <c r="M19" s="13">
        <v>53</v>
      </c>
      <c r="N19" s="15"/>
      <c r="O19" s="15">
        <v>165.06</v>
      </c>
      <c r="P19" s="15">
        <v>156.1</v>
      </c>
      <c r="Q19" s="15">
        <v>34.659999999999997</v>
      </c>
      <c r="R19" s="2"/>
      <c r="S19" s="2">
        <f t="shared" si="0"/>
        <v>0.94571670907548766</v>
      </c>
      <c r="T19" s="13"/>
      <c r="U19" s="2">
        <f t="shared" si="1"/>
        <v>1.8449419568822512</v>
      </c>
    </row>
    <row r="20" spans="1:21" x14ac:dyDescent="0.3">
      <c r="A20" s="13" t="s">
        <v>63</v>
      </c>
      <c r="B20" s="14">
        <v>0.3856</v>
      </c>
      <c r="C20" s="14">
        <v>7.1000000000000004E-3</v>
      </c>
      <c r="D20" s="14">
        <v>5.2269999999999997E-2</v>
      </c>
      <c r="E20" s="14">
        <v>6.4000000000000005E-4</v>
      </c>
      <c r="F20" s="14">
        <v>0.38229999999999997</v>
      </c>
      <c r="G20" s="15"/>
      <c r="H20" s="15">
        <v>331.2</v>
      </c>
      <c r="I20" s="13">
        <v>5.0999999999999996</v>
      </c>
      <c r="J20" s="15">
        <v>328.4</v>
      </c>
      <c r="K20" s="13">
        <v>3.9</v>
      </c>
      <c r="L20" s="15">
        <v>348</v>
      </c>
      <c r="M20" s="13">
        <v>39</v>
      </c>
      <c r="N20" s="15"/>
      <c r="O20" s="15">
        <v>224.8</v>
      </c>
      <c r="P20" s="15">
        <v>14.041</v>
      </c>
      <c r="Q20" s="2">
        <v>0.64800000000000002</v>
      </c>
      <c r="R20" s="2"/>
      <c r="S20" s="2">
        <f t="shared" si="0"/>
        <v>6.2459964412811389E-2</v>
      </c>
      <c r="T20" s="13"/>
      <c r="U20" s="2">
        <f t="shared" si="1"/>
        <v>0.84541062801932743</v>
      </c>
    </row>
    <row r="21" spans="1:21" x14ac:dyDescent="0.3">
      <c r="A21" s="13" t="s">
        <v>64</v>
      </c>
      <c r="B21" s="14">
        <v>0.72599999999999998</v>
      </c>
      <c r="C21" s="14">
        <v>1.7000000000000001E-2</v>
      </c>
      <c r="D21" s="14">
        <v>9.0300000000000005E-2</v>
      </c>
      <c r="E21" s="14">
        <v>1.2999999999999999E-3</v>
      </c>
      <c r="F21" s="14">
        <v>0.34587000000000001</v>
      </c>
      <c r="G21" s="15"/>
      <c r="H21" s="15">
        <v>555</v>
      </c>
      <c r="I21" s="13">
        <v>10</v>
      </c>
      <c r="J21" s="15">
        <v>557.4</v>
      </c>
      <c r="K21" s="13">
        <v>7.4</v>
      </c>
      <c r="L21" s="15">
        <v>578</v>
      </c>
      <c r="M21" s="13">
        <v>51</v>
      </c>
      <c r="N21" s="15"/>
      <c r="O21" s="15">
        <v>73.599999999999994</v>
      </c>
      <c r="P21" s="15">
        <v>23.94</v>
      </c>
      <c r="Q21" s="2">
        <v>6.24</v>
      </c>
      <c r="R21" s="2"/>
      <c r="S21" s="2">
        <f t="shared" si="0"/>
        <v>0.32527173913043483</v>
      </c>
      <c r="T21" s="13"/>
      <c r="U21" s="2">
        <f t="shared" si="1"/>
        <v>-0.43243243243242802</v>
      </c>
    </row>
    <row r="22" spans="1:21" s="1" customFormat="1" x14ac:dyDescent="0.3">
      <c r="A22" s="13" t="s">
        <v>65</v>
      </c>
      <c r="B22" s="14">
        <v>6.1920000000000002</v>
      </c>
      <c r="C22" s="14">
        <v>6.8000000000000005E-2</v>
      </c>
      <c r="D22" s="14">
        <v>0.36020000000000002</v>
      </c>
      <c r="E22" s="14">
        <v>4.3E-3</v>
      </c>
      <c r="F22" s="14">
        <v>0.62063000000000001</v>
      </c>
      <c r="G22" s="15"/>
      <c r="H22" s="15">
        <v>2001</v>
      </c>
      <c r="I22" s="13">
        <v>9.9</v>
      </c>
      <c r="J22" s="15">
        <v>1984</v>
      </c>
      <c r="K22" s="13">
        <v>21</v>
      </c>
      <c r="L22" s="15">
        <v>2024</v>
      </c>
      <c r="M22" s="13">
        <v>16</v>
      </c>
      <c r="N22" s="15"/>
      <c r="O22" s="15">
        <v>177.3</v>
      </c>
      <c r="P22" s="15">
        <v>168</v>
      </c>
      <c r="Q22" s="15">
        <v>158</v>
      </c>
      <c r="R22" s="2"/>
      <c r="S22" s="2">
        <f t="shared" si="0"/>
        <v>0.94754653130287647</v>
      </c>
      <c r="T22" s="13"/>
      <c r="U22" s="2">
        <f>(1-(J22/L22))*100</f>
        <v>1.9762845849802368</v>
      </c>
    </row>
    <row r="23" spans="1:21" x14ac:dyDescent="0.3">
      <c r="A23" s="13" t="s">
        <v>67</v>
      </c>
      <c r="B23" s="14">
        <v>0.37159999999999999</v>
      </c>
      <c r="C23" s="14">
        <v>8.6999999999999994E-3</v>
      </c>
      <c r="D23" s="14">
        <v>4.9869999999999998E-2</v>
      </c>
      <c r="E23" s="14">
        <v>6.9999999999999999E-4</v>
      </c>
      <c r="F23" s="14">
        <v>0.33867999999999998</v>
      </c>
      <c r="G23" s="15"/>
      <c r="H23" s="15">
        <v>320.60000000000002</v>
      </c>
      <c r="I23" s="13">
        <v>6.5</v>
      </c>
      <c r="J23" s="15">
        <v>313.60000000000002</v>
      </c>
      <c r="K23" s="13">
        <v>4.3</v>
      </c>
      <c r="L23" s="15">
        <v>362</v>
      </c>
      <c r="M23" s="13">
        <v>54</v>
      </c>
      <c r="N23" s="15"/>
      <c r="O23" s="15">
        <v>212</v>
      </c>
      <c r="P23" s="15">
        <v>44.1</v>
      </c>
      <c r="Q23" s="2">
        <v>6.22</v>
      </c>
      <c r="R23" s="2"/>
      <c r="S23" s="2">
        <f t="shared" si="0"/>
        <v>0.20801886792452831</v>
      </c>
      <c r="T23" s="13"/>
      <c r="U23" s="2">
        <f t="shared" si="1"/>
        <v>2.183406113537123</v>
      </c>
    </row>
    <row r="24" spans="1:21" x14ac:dyDescent="0.3">
      <c r="A24" s="13" t="s">
        <v>68</v>
      </c>
      <c r="B24" s="14">
        <v>0.65600000000000003</v>
      </c>
      <c r="C24" s="14">
        <v>2.1000000000000001E-2</v>
      </c>
      <c r="D24" s="14">
        <v>8.0600000000000005E-2</v>
      </c>
      <c r="E24" s="14">
        <v>1.4E-3</v>
      </c>
      <c r="F24" s="14">
        <v>0.18576000000000001</v>
      </c>
      <c r="G24" s="15"/>
      <c r="H24" s="15">
        <v>512</v>
      </c>
      <c r="I24" s="13">
        <v>12</v>
      </c>
      <c r="J24" s="15">
        <v>499.7</v>
      </c>
      <c r="K24" s="13">
        <v>8.1999999999999993</v>
      </c>
      <c r="L24" s="15">
        <v>588</v>
      </c>
      <c r="M24" s="13">
        <v>67</v>
      </c>
      <c r="N24" s="15"/>
      <c r="O24" s="15">
        <v>45.89</v>
      </c>
      <c r="P24" s="15">
        <v>10.63</v>
      </c>
      <c r="Q24" s="2">
        <v>2.41</v>
      </c>
      <c r="R24" s="2"/>
      <c r="S24" s="2">
        <f t="shared" si="0"/>
        <v>0.23164088036609284</v>
      </c>
      <c r="T24" s="13"/>
      <c r="U24" s="2">
        <f t="shared" si="1"/>
        <v>2.4023437500000022</v>
      </c>
    </row>
    <row r="25" spans="1:21" x14ac:dyDescent="0.3">
      <c r="A25" s="13" t="s">
        <v>69</v>
      </c>
      <c r="B25" s="14">
        <v>0.37780000000000002</v>
      </c>
      <c r="C25" s="14">
        <v>5.5999999999999999E-3</v>
      </c>
      <c r="D25" s="14">
        <v>5.1220000000000002E-2</v>
      </c>
      <c r="E25" s="14">
        <v>6.4000000000000005E-4</v>
      </c>
      <c r="F25" s="14">
        <v>0.52058000000000004</v>
      </c>
      <c r="G25" s="15"/>
      <c r="H25" s="15">
        <v>325.8</v>
      </c>
      <c r="I25" s="13">
        <v>4.2</v>
      </c>
      <c r="J25" s="15">
        <v>322</v>
      </c>
      <c r="K25" s="13">
        <v>3.9</v>
      </c>
      <c r="L25" s="15">
        <v>343</v>
      </c>
      <c r="M25" s="13">
        <v>30</v>
      </c>
      <c r="N25" s="15"/>
      <c r="O25" s="15">
        <v>619</v>
      </c>
      <c r="P25" s="15">
        <v>244</v>
      </c>
      <c r="Q25" s="15">
        <v>36.07</v>
      </c>
      <c r="R25" s="2"/>
      <c r="S25" s="2">
        <f t="shared" si="0"/>
        <v>0.39418416801292405</v>
      </c>
      <c r="T25" s="13"/>
      <c r="U25" s="2">
        <f t="shared" si="1"/>
        <v>1.1663597298956496</v>
      </c>
    </row>
    <row r="26" spans="1:21" x14ac:dyDescent="0.3">
      <c r="A26" s="13" t="s">
        <v>70</v>
      </c>
      <c r="B26" s="14">
        <v>0.35799999999999998</v>
      </c>
      <c r="C26" s="14">
        <v>2.1999999999999999E-2</v>
      </c>
      <c r="D26" s="14">
        <v>4.9099999999999998E-2</v>
      </c>
      <c r="E26" s="14">
        <v>8.4000000000000003E-4</v>
      </c>
      <c r="F26" s="14">
        <v>0.2429</v>
      </c>
      <c r="G26" s="15"/>
      <c r="H26" s="15">
        <v>311</v>
      </c>
      <c r="I26" s="13">
        <v>11</v>
      </c>
      <c r="J26" s="15">
        <v>309</v>
      </c>
      <c r="K26" s="13">
        <v>5.2</v>
      </c>
      <c r="L26" s="15">
        <v>340</v>
      </c>
      <c r="M26" s="13">
        <v>77</v>
      </c>
      <c r="N26" s="15"/>
      <c r="O26" s="15">
        <v>57.61</v>
      </c>
      <c r="P26" s="15">
        <v>41.1</v>
      </c>
      <c r="Q26" s="2">
        <v>6.5</v>
      </c>
      <c r="R26" s="2"/>
      <c r="S26" s="2">
        <f t="shared" si="0"/>
        <v>0.71341780940808885</v>
      </c>
      <c r="T26" s="13"/>
      <c r="U26" s="2">
        <f t="shared" si="1"/>
        <v>0.64308681672026191</v>
      </c>
    </row>
    <row r="27" spans="1:21" x14ac:dyDescent="0.3">
      <c r="A27" s="13" t="s">
        <v>71</v>
      </c>
      <c r="B27" s="14">
        <v>0.66300000000000003</v>
      </c>
      <c r="C27" s="14">
        <v>1.4E-2</v>
      </c>
      <c r="D27" s="14">
        <v>8.3000000000000004E-2</v>
      </c>
      <c r="E27" s="14">
        <v>1.1000000000000001E-3</v>
      </c>
      <c r="F27" s="14">
        <v>0.20659</v>
      </c>
      <c r="G27" s="15"/>
      <c r="H27" s="15">
        <v>514.5</v>
      </c>
      <c r="I27" s="13">
        <v>9</v>
      </c>
      <c r="J27" s="15">
        <v>513.9</v>
      </c>
      <c r="K27" s="13">
        <v>6.5</v>
      </c>
      <c r="L27" s="15">
        <v>501</v>
      </c>
      <c r="M27" s="13">
        <v>50</v>
      </c>
      <c r="N27" s="15"/>
      <c r="O27" s="15">
        <v>95</v>
      </c>
      <c r="P27" s="15">
        <v>17.28</v>
      </c>
      <c r="Q27" s="2">
        <v>4.2300000000000004</v>
      </c>
      <c r="R27" s="2"/>
      <c r="S27" s="2">
        <f t="shared" si="0"/>
        <v>0.18189473684210528</v>
      </c>
      <c r="T27" s="13"/>
      <c r="U27" s="2">
        <f t="shared" si="1"/>
        <v>0.11661807580175543</v>
      </c>
    </row>
    <row r="28" spans="1:21" x14ac:dyDescent="0.3">
      <c r="A28" s="13" t="s">
        <v>72</v>
      </c>
      <c r="B28" s="14">
        <v>0.3594</v>
      </c>
      <c r="C28" s="14">
        <v>1.4999999999999999E-2</v>
      </c>
      <c r="D28" s="14">
        <v>4.9770000000000002E-2</v>
      </c>
      <c r="E28" s="14">
        <v>6.4000000000000005E-4</v>
      </c>
      <c r="F28" s="14">
        <v>0.29542000000000002</v>
      </c>
      <c r="G28" s="15"/>
      <c r="H28" s="15">
        <v>312.60000000000002</v>
      </c>
      <c r="I28" s="13">
        <v>8.6999999999999993</v>
      </c>
      <c r="J28" s="15">
        <v>313.10000000000002</v>
      </c>
      <c r="K28" s="13">
        <v>3.9</v>
      </c>
      <c r="L28" s="15">
        <v>307</v>
      </c>
      <c r="M28" s="13">
        <v>64</v>
      </c>
      <c r="N28" s="15"/>
      <c r="O28" s="15">
        <v>310</v>
      </c>
      <c r="P28" s="15">
        <v>159.80000000000001</v>
      </c>
      <c r="Q28" s="15">
        <v>23.2</v>
      </c>
      <c r="R28" s="2"/>
      <c r="S28" s="2">
        <f t="shared" si="0"/>
        <v>0.51548387096774195</v>
      </c>
      <c r="T28" s="13"/>
      <c r="U28" s="2">
        <f t="shared" si="1"/>
        <v>-0.15994881637875213</v>
      </c>
    </row>
    <row r="29" spans="1:21" s="1" customFormat="1" x14ac:dyDescent="0.3">
      <c r="A29" s="13" t="s">
        <v>73</v>
      </c>
      <c r="B29" s="14">
        <v>7.5780000000000003</v>
      </c>
      <c r="C29" s="14">
        <v>8.7999999999999995E-2</v>
      </c>
      <c r="D29" s="14">
        <v>0.377</v>
      </c>
      <c r="E29" s="14">
        <v>5.1000000000000004E-3</v>
      </c>
      <c r="F29" s="14">
        <v>0.74217</v>
      </c>
      <c r="G29" s="15"/>
      <c r="H29" s="15">
        <v>2181</v>
      </c>
      <c r="I29" s="13">
        <v>10</v>
      </c>
      <c r="J29" s="15">
        <v>2064</v>
      </c>
      <c r="K29" s="13">
        <v>24</v>
      </c>
      <c r="L29" s="15">
        <v>2276</v>
      </c>
      <c r="M29" s="13">
        <v>14</v>
      </c>
      <c r="N29" s="15"/>
      <c r="O29" s="15">
        <v>142</v>
      </c>
      <c r="P29" s="15">
        <v>42.54</v>
      </c>
      <c r="Q29" s="15">
        <v>45.77</v>
      </c>
      <c r="R29" s="2"/>
      <c r="S29" s="2">
        <f t="shared" si="0"/>
        <v>0.29957746478873237</v>
      </c>
      <c r="T29" s="13"/>
      <c r="U29" s="2">
        <f>(1-(J29/L29))*100</f>
        <v>9.3145869947275912</v>
      </c>
    </row>
    <row r="30" spans="1:21" x14ac:dyDescent="0.3">
      <c r="A30" s="13" t="s">
        <v>74</v>
      </c>
      <c r="B30" s="14">
        <v>0.81699999999999995</v>
      </c>
      <c r="C30" s="14">
        <v>2.5000000000000001E-2</v>
      </c>
      <c r="D30" s="14">
        <v>9.6100000000000005E-2</v>
      </c>
      <c r="E30" s="14">
        <v>1.8E-3</v>
      </c>
      <c r="F30" s="14">
        <v>8.1402000000000002E-2</v>
      </c>
      <c r="G30" s="15"/>
      <c r="H30" s="15">
        <v>603</v>
      </c>
      <c r="I30" s="13">
        <v>14</v>
      </c>
      <c r="J30" s="15">
        <v>591</v>
      </c>
      <c r="K30" s="13">
        <v>11</v>
      </c>
      <c r="L30" s="15">
        <v>621</v>
      </c>
      <c r="M30" s="13">
        <v>66</v>
      </c>
      <c r="N30" s="15"/>
      <c r="O30" s="15">
        <v>50.5</v>
      </c>
      <c r="P30" s="15">
        <v>98.6</v>
      </c>
      <c r="Q30" s="15">
        <v>27.8</v>
      </c>
      <c r="R30" s="2"/>
      <c r="S30" s="2">
        <f t="shared" si="0"/>
        <v>1.9524752475247524</v>
      </c>
      <c r="T30" s="13"/>
      <c r="U30" s="2">
        <f t="shared" si="1"/>
        <v>1.9900497512437831</v>
      </c>
    </row>
    <row r="31" spans="1:21" x14ac:dyDescent="0.3">
      <c r="A31" s="13" t="s">
        <v>75</v>
      </c>
      <c r="B31" s="14">
        <v>0.82499999999999996</v>
      </c>
      <c r="C31" s="14">
        <v>2.1000000000000001E-2</v>
      </c>
      <c r="D31" s="14">
        <v>9.5799999999999996E-2</v>
      </c>
      <c r="E31" s="14">
        <v>1.6000000000000001E-3</v>
      </c>
      <c r="F31" s="14">
        <v>0.25065999999999999</v>
      </c>
      <c r="G31" s="15"/>
      <c r="H31" s="15">
        <v>612</v>
      </c>
      <c r="I31" s="13">
        <v>12</v>
      </c>
      <c r="J31" s="15">
        <v>589.70000000000005</v>
      </c>
      <c r="K31" s="13">
        <v>9.3000000000000007</v>
      </c>
      <c r="L31" s="15">
        <v>701</v>
      </c>
      <c r="M31" s="13">
        <v>55</v>
      </c>
      <c r="N31" s="15"/>
      <c r="O31" s="15">
        <v>67.34</v>
      </c>
      <c r="P31" s="15">
        <v>97.5</v>
      </c>
      <c r="Q31" s="15">
        <v>27.37</v>
      </c>
      <c r="R31" s="2"/>
      <c r="S31" s="2">
        <f t="shared" si="0"/>
        <v>1.4478764478764479</v>
      </c>
      <c r="T31" s="13"/>
      <c r="U31" s="2">
        <f t="shared" si="1"/>
        <v>3.6437908496731897</v>
      </c>
    </row>
    <row r="32" spans="1:21" x14ac:dyDescent="0.3">
      <c r="A32" s="13" t="s">
        <v>76</v>
      </c>
      <c r="B32" s="14">
        <v>0.374</v>
      </c>
      <c r="C32" s="14">
        <v>0.01</v>
      </c>
      <c r="D32" s="14">
        <v>4.9910000000000003E-2</v>
      </c>
      <c r="E32" s="14">
        <v>8.3000000000000001E-4</v>
      </c>
      <c r="F32" s="14">
        <v>0.22464999999999999</v>
      </c>
      <c r="G32" s="15"/>
      <c r="H32" s="15">
        <v>323.2</v>
      </c>
      <c r="I32" s="13">
        <v>7.1</v>
      </c>
      <c r="J32" s="15">
        <v>313.89999999999998</v>
      </c>
      <c r="K32" s="13">
        <v>5.0999999999999996</v>
      </c>
      <c r="L32" s="15">
        <v>397</v>
      </c>
      <c r="M32" s="13">
        <v>57</v>
      </c>
      <c r="N32" s="15"/>
      <c r="O32" s="15">
        <v>147.19999999999999</v>
      </c>
      <c r="P32" s="15">
        <v>145.1</v>
      </c>
      <c r="Q32" s="15">
        <v>21.25</v>
      </c>
      <c r="R32" s="2"/>
      <c r="S32" s="2">
        <f t="shared" si="0"/>
        <v>0.98573369565217395</v>
      </c>
      <c r="T32" s="13"/>
      <c r="U32" s="2">
        <f t="shared" si="1"/>
        <v>2.8774752475247523</v>
      </c>
    </row>
    <row r="33" spans="1:21" s="1" customFormat="1" x14ac:dyDescent="0.3">
      <c r="A33" s="13" t="s">
        <v>78</v>
      </c>
      <c r="B33" s="24">
        <v>10.31</v>
      </c>
      <c r="C33" s="14">
        <v>0.12</v>
      </c>
      <c r="D33" s="14">
        <v>0.4587</v>
      </c>
      <c r="E33" s="14">
        <v>6.3E-3</v>
      </c>
      <c r="F33" s="14">
        <v>0.74861</v>
      </c>
      <c r="G33" s="15"/>
      <c r="H33" s="15">
        <v>2462</v>
      </c>
      <c r="I33" s="13">
        <v>11</v>
      </c>
      <c r="J33" s="15">
        <v>2435</v>
      </c>
      <c r="K33" s="13">
        <v>29</v>
      </c>
      <c r="L33" s="15">
        <v>2463</v>
      </c>
      <c r="M33" s="13">
        <v>17</v>
      </c>
      <c r="N33" s="15"/>
      <c r="O33" s="15">
        <v>139.30000000000001</v>
      </c>
      <c r="P33" s="15">
        <v>43.5</v>
      </c>
      <c r="Q33" s="15">
        <v>51.6</v>
      </c>
      <c r="R33" s="2"/>
      <c r="S33" s="2">
        <f t="shared" si="0"/>
        <v>0.312275664034458</v>
      </c>
      <c r="T33" s="13"/>
      <c r="U33" s="2">
        <f>(1-(J33/L33))*100</f>
        <v>1.136825010150222</v>
      </c>
    </row>
    <row r="34" spans="1:21" x14ac:dyDescent="0.3">
      <c r="A34" s="13" t="s">
        <v>79</v>
      </c>
      <c r="B34" s="14">
        <v>0.65300000000000002</v>
      </c>
      <c r="C34" s="14">
        <v>2.9000000000000001E-2</v>
      </c>
      <c r="D34" s="14">
        <v>8.3000000000000004E-2</v>
      </c>
      <c r="E34" s="14">
        <v>1.4E-3</v>
      </c>
      <c r="F34" s="14">
        <v>0.18271999999999999</v>
      </c>
      <c r="G34" s="15"/>
      <c r="H34" s="15">
        <v>508</v>
      </c>
      <c r="I34" s="13">
        <v>16</v>
      </c>
      <c r="J34" s="15">
        <v>514</v>
      </c>
      <c r="K34" s="13">
        <v>8.5</v>
      </c>
      <c r="L34" s="15">
        <v>520</v>
      </c>
      <c r="M34" s="13">
        <v>81</v>
      </c>
      <c r="N34" s="15"/>
      <c r="O34" s="15">
        <v>46.56</v>
      </c>
      <c r="P34" s="15">
        <v>14.32</v>
      </c>
      <c r="Q34" s="2">
        <v>3.35</v>
      </c>
      <c r="R34" s="2"/>
      <c r="S34" s="2">
        <f t="shared" si="0"/>
        <v>0.30756013745704469</v>
      </c>
      <c r="T34" s="13"/>
      <c r="U34" s="2">
        <f t="shared" si="1"/>
        <v>-1.1811023622047223</v>
      </c>
    </row>
    <row r="35" spans="1:21" x14ac:dyDescent="0.3">
      <c r="A35" s="13" t="s">
        <v>80</v>
      </c>
      <c r="B35" s="14">
        <v>0.35899999999999999</v>
      </c>
      <c r="C35" s="14">
        <v>1.0999999999999999E-2</v>
      </c>
      <c r="D35" s="14">
        <v>4.9509999999999998E-2</v>
      </c>
      <c r="E35" s="14">
        <v>7.6999999999999996E-4</v>
      </c>
      <c r="F35" s="14">
        <v>0.30690000000000001</v>
      </c>
      <c r="G35" s="15"/>
      <c r="H35" s="15">
        <v>311.7</v>
      </c>
      <c r="I35" s="13">
        <v>7.8</v>
      </c>
      <c r="J35" s="15">
        <v>311.5</v>
      </c>
      <c r="K35" s="13">
        <v>4.7</v>
      </c>
      <c r="L35" s="15">
        <v>291</v>
      </c>
      <c r="M35" s="13">
        <v>60</v>
      </c>
      <c r="N35" s="15"/>
      <c r="O35" s="15">
        <v>92.7</v>
      </c>
      <c r="P35" s="15">
        <v>63.9</v>
      </c>
      <c r="Q35" s="2">
        <v>9.2899999999999991</v>
      </c>
      <c r="R35" s="2"/>
      <c r="S35" s="2">
        <f t="shared" si="0"/>
        <v>0.68932038834951448</v>
      </c>
      <c r="T35" s="13"/>
      <c r="U35" s="2">
        <f t="shared" si="1"/>
        <v>6.4164260506893722E-2</v>
      </c>
    </row>
    <row r="36" spans="1:21" x14ac:dyDescent="0.3">
      <c r="A36" s="13" t="s">
        <v>81</v>
      </c>
      <c r="B36" s="14">
        <v>0.64900000000000002</v>
      </c>
      <c r="C36" s="14">
        <v>1.4999999999999999E-2</v>
      </c>
      <c r="D36" s="14">
        <v>8.1629999999999994E-2</v>
      </c>
      <c r="E36" s="14">
        <v>1.1000000000000001E-3</v>
      </c>
      <c r="F36" s="14">
        <v>-7.9365000000000005E-2</v>
      </c>
      <c r="G36" s="15"/>
      <c r="H36" s="15">
        <v>506.2</v>
      </c>
      <c r="I36" s="13">
        <v>9.1999999999999993</v>
      </c>
      <c r="J36" s="15">
        <v>505.7</v>
      </c>
      <c r="K36" s="13">
        <v>6.4</v>
      </c>
      <c r="L36" s="15">
        <v>479</v>
      </c>
      <c r="M36" s="13">
        <v>51</v>
      </c>
      <c r="N36" s="15"/>
      <c r="O36" s="15">
        <v>113.6</v>
      </c>
      <c r="P36" s="15">
        <v>25.47</v>
      </c>
      <c r="Q36" s="2">
        <v>6.09</v>
      </c>
      <c r="R36" s="2"/>
      <c r="S36" s="2">
        <f t="shared" si="0"/>
        <v>0.22420774647887323</v>
      </c>
      <c r="T36" s="13"/>
      <c r="U36" s="2">
        <f t="shared" si="1"/>
        <v>9.8775187672861531E-2</v>
      </c>
    </row>
    <row r="37" spans="1:21" x14ac:dyDescent="0.3">
      <c r="A37" s="13" t="s">
        <v>82</v>
      </c>
      <c r="B37" s="14">
        <v>0.61199999999999999</v>
      </c>
      <c r="C37" s="14">
        <v>1.4999999999999999E-2</v>
      </c>
      <c r="D37" s="14">
        <v>7.8600000000000003E-2</v>
      </c>
      <c r="E37" s="14">
        <v>1.1999999999999999E-3</v>
      </c>
      <c r="F37" s="14">
        <v>0.13508999999999999</v>
      </c>
      <c r="G37" s="15"/>
      <c r="H37" s="15">
        <v>484</v>
      </c>
      <c r="I37" s="13">
        <v>8.8000000000000007</v>
      </c>
      <c r="J37" s="15">
        <v>487.9</v>
      </c>
      <c r="K37" s="13">
        <v>7.3</v>
      </c>
      <c r="L37" s="15">
        <v>457</v>
      </c>
      <c r="M37" s="13">
        <v>34</v>
      </c>
      <c r="N37" s="15"/>
      <c r="O37" s="15">
        <v>308.7</v>
      </c>
      <c r="P37" s="15">
        <v>34</v>
      </c>
      <c r="Q37" s="2">
        <v>2.95</v>
      </c>
      <c r="R37" s="2"/>
      <c r="S37" s="2">
        <f t="shared" si="0"/>
        <v>0.1101392938127632</v>
      </c>
      <c r="T37" s="13"/>
      <c r="U37" s="2">
        <f t="shared" si="1"/>
        <v>-0.80578512396694002</v>
      </c>
    </row>
    <row r="38" spans="1:21" x14ac:dyDescent="0.3">
      <c r="A38" s="13" t="s">
        <v>83</v>
      </c>
      <c r="B38" s="14">
        <v>0.40039999999999998</v>
      </c>
      <c r="C38" s="14">
        <v>5.4999999999999997E-3</v>
      </c>
      <c r="D38" s="14">
        <v>5.491E-2</v>
      </c>
      <c r="E38" s="14">
        <v>5.9999999999999995E-4</v>
      </c>
      <c r="F38" s="14">
        <v>0.25906000000000001</v>
      </c>
      <c r="G38" s="15"/>
      <c r="H38" s="15">
        <v>341.7</v>
      </c>
      <c r="I38" s="13">
        <v>4</v>
      </c>
      <c r="J38" s="15">
        <v>344.5</v>
      </c>
      <c r="K38" s="13">
        <v>3.7</v>
      </c>
      <c r="L38" s="15">
        <v>312</v>
      </c>
      <c r="M38" s="13">
        <v>35</v>
      </c>
      <c r="N38" s="15"/>
      <c r="O38" s="15">
        <v>324</v>
      </c>
      <c r="P38" s="15">
        <v>66.2</v>
      </c>
      <c r="Q38" s="15">
        <v>9.7200000000000006</v>
      </c>
      <c r="R38" s="2"/>
      <c r="S38" s="2">
        <f t="shared" si="0"/>
        <v>0.204320987654321</v>
      </c>
      <c r="T38" s="13"/>
      <c r="U38" s="2">
        <f t="shared" si="1"/>
        <v>-0.81943225051215318</v>
      </c>
    </row>
    <row r="39" spans="1:21" x14ac:dyDescent="0.3">
      <c r="A39" s="13" t="s">
        <v>84</v>
      </c>
      <c r="B39" s="14">
        <v>0.38600000000000001</v>
      </c>
      <c r="C39" s="14">
        <v>8.9999999999999993E-3</v>
      </c>
      <c r="D39" s="14">
        <v>5.2979999999999999E-2</v>
      </c>
      <c r="E39" s="14">
        <v>6.4999999999999997E-4</v>
      </c>
      <c r="F39" s="14">
        <v>0.12081</v>
      </c>
      <c r="G39" s="15"/>
      <c r="H39" s="15">
        <v>332</v>
      </c>
      <c r="I39" s="13">
        <v>6.5</v>
      </c>
      <c r="J39" s="15">
        <v>332.7</v>
      </c>
      <c r="K39" s="13">
        <v>4</v>
      </c>
      <c r="L39" s="15">
        <v>349</v>
      </c>
      <c r="M39" s="13">
        <v>50</v>
      </c>
      <c r="N39" s="15"/>
      <c r="O39" s="15">
        <v>161.30000000000001</v>
      </c>
      <c r="P39" s="15">
        <v>173.8</v>
      </c>
      <c r="Q39" s="15">
        <v>26.53</v>
      </c>
      <c r="R39" s="2"/>
      <c r="S39" s="2">
        <f t="shared" si="0"/>
        <v>1.0774953502789832</v>
      </c>
      <c r="T39" s="13"/>
      <c r="U39" s="2">
        <f t="shared" si="1"/>
        <v>-0.21084337349397408</v>
      </c>
    </row>
    <row r="40" spans="1:21" x14ac:dyDescent="0.3">
      <c r="A40" s="13" t="s">
        <v>85</v>
      </c>
      <c r="B40" s="14">
        <v>0.41239999999999999</v>
      </c>
      <c r="C40" s="14">
        <v>6.4999999999999997E-3</v>
      </c>
      <c r="D40" s="14">
        <v>5.6000000000000001E-2</v>
      </c>
      <c r="E40" s="14">
        <v>5.9999999999999995E-4</v>
      </c>
      <c r="F40" s="14">
        <v>0.22742000000000001</v>
      </c>
      <c r="G40" s="15"/>
      <c r="H40" s="15">
        <v>350.1</v>
      </c>
      <c r="I40" s="13">
        <v>4.7</v>
      </c>
      <c r="J40" s="15">
        <v>351.2</v>
      </c>
      <c r="K40" s="13">
        <v>3.7</v>
      </c>
      <c r="L40" s="15">
        <v>335</v>
      </c>
      <c r="M40" s="13">
        <v>33</v>
      </c>
      <c r="N40" s="15"/>
      <c r="O40" s="15">
        <v>353</v>
      </c>
      <c r="P40" s="15">
        <v>40</v>
      </c>
      <c r="Q40" s="2">
        <v>7.5</v>
      </c>
      <c r="R40" s="2"/>
      <c r="S40" s="2">
        <f t="shared" si="0"/>
        <v>0.11331444759206799</v>
      </c>
      <c r="T40" s="13"/>
      <c r="U40" s="2">
        <f t="shared" si="1"/>
        <v>-0.3141959440159825</v>
      </c>
    </row>
    <row r="41" spans="1:21" x14ac:dyDescent="0.3">
      <c r="A41" s="13" t="s">
        <v>86</v>
      </c>
      <c r="B41" s="14">
        <v>0.65100000000000002</v>
      </c>
      <c r="C41" s="14">
        <v>2.9000000000000001E-2</v>
      </c>
      <c r="D41" s="14">
        <v>8.2699999999999996E-2</v>
      </c>
      <c r="E41" s="14">
        <v>1.1000000000000001E-3</v>
      </c>
      <c r="F41" s="14">
        <v>0.46239000000000002</v>
      </c>
      <c r="G41" s="15"/>
      <c r="H41" s="15">
        <v>508</v>
      </c>
      <c r="I41" s="13">
        <v>9</v>
      </c>
      <c r="J41" s="15">
        <v>512</v>
      </c>
      <c r="K41" s="13">
        <v>6.8</v>
      </c>
      <c r="L41" s="15">
        <v>518</v>
      </c>
      <c r="M41" s="13">
        <v>41</v>
      </c>
      <c r="N41" s="15"/>
      <c r="O41" s="15">
        <v>270.10000000000002</v>
      </c>
      <c r="P41" s="15">
        <v>135.5</v>
      </c>
      <c r="Q41" s="15">
        <v>31.45</v>
      </c>
      <c r="R41" s="2"/>
      <c r="S41" s="2">
        <f t="shared" si="0"/>
        <v>0.50166604961125505</v>
      </c>
      <c r="T41" s="13"/>
      <c r="U41" s="2">
        <f t="shared" si="1"/>
        <v>-0.78740157480314821</v>
      </c>
    </row>
    <row r="42" spans="1:21" x14ac:dyDescent="0.3">
      <c r="A42" s="13" t="s">
        <v>87</v>
      </c>
      <c r="B42" s="14">
        <v>0.63</v>
      </c>
      <c r="C42" s="14">
        <v>1.7000000000000001E-2</v>
      </c>
      <c r="D42" s="14">
        <v>7.9100000000000004E-2</v>
      </c>
      <c r="E42" s="14">
        <v>1.1999999999999999E-3</v>
      </c>
      <c r="F42" s="14">
        <v>0.16972000000000001</v>
      </c>
      <c r="G42" s="15"/>
      <c r="H42" s="15">
        <v>493</v>
      </c>
      <c r="I42" s="13">
        <v>11</v>
      </c>
      <c r="J42" s="15">
        <v>490.4</v>
      </c>
      <c r="K42" s="13">
        <v>6.9</v>
      </c>
      <c r="L42" s="15">
        <v>542</v>
      </c>
      <c r="M42" s="13">
        <v>59</v>
      </c>
      <c r="N42" s="15"/>
      <c r="O42" s="15">
        <v>74.3</v>
      </c>
      <c r="P42" s="15">
        <v>25.45</v>
      </c>
      <c r="Q42" s="2">
        <v>5.76</v>
      </c>
      <c r="R42" s="2"/>
      <c r="S42" s="2">
        <f t="shared" si="0"/>
        <v>0.34253028263795426</v>
      </c>
      <c r="T42" s="13"/>
      <c r="U42" s="2">
        <f t="shared" si="1"/>
        <v>0.52738336713996636</v>
      </c>
    </row>
    <row r="43" spans="1:21" x14ac:dyDescent="0.3">
      <c r="A43" s="13" t="s">
        <v>89</v>
      </c>
      <c r="B43" s="14">
        <v>0.81200000000000006</v>
      </c>
      <c r="C43" s="14">
        <v>2.3E-2</v>
      </c>
      <c r="D43" s="14">
        <v>9.6299999999999997E-2</v>
      </c>
      <c r="E43" s="14">
        <v>1.6000000000000001E-3</v>
      </c>
      <c r="F43" s="14">
        <v>0.16563</v>
      </c>
      <c r="G43" s="15"/>
      <c r="H43" s="15">
        <v>605</v>
      </c>
      <c r="I43" s="13">
        <v>13</v>
      </c>
      <c r="J43" s="15">
        <v>593.70000000000005</v>
      </c>
      <c r="K43" s="13">
        <v>9.4</v>
      </c>
      <c r="L43" s="15">
        <v>635</v>
      </c>
      <c r="M43" s="13">
        <v>65</v>
      </c>
      <c r="N43" s="15"/>
      <c r="O43" s="15">
        <v>51.8</v>
      </c>
      <c r="P43" s="15">
        <v>61.2</v>
      </c>
      <c r="Q43" s="15">
        <v>18.09</v>
      </c>
      <c r="R43" s="2"/>
      <c r="S43" s="2">
        <f t="shared" si="0"/>
        <v>1.1814671814671815</v>
      </c>
      <c r="T43" s="13"/>
      <c r="U43" s="2">
        <f t="shared" si="1"/>
        <v>1.8677685950413192</v>
      </c>
    </row>
    <row r="44" spans="1:21" x14ac:dyDescent="0.3">
      <c r="A44" s="13" t="s">
        <v>90</v>
      </c>
      <c r="B44" s="14">
        <v>0.8</v>
      </c>
      <c r="C44" s="14">
        <v>2.8000000000000001E-2</v>
      </c>
      <c r="D44" s="14">
        <v>9.5799999999999996E-2</v>
      </c>
      <c r="E44" s="14">
        <v>1.6999999999999999E-3</v>
      </c>
      <c r="F44" s="14">
        <v>9.8107E-2</v>
      </c>
      <c r="G44" s="15"/>
      <c r="H44" s="15">
        <v>597</v>
      </c>
      <c r="I44" s="13">
        <v>15</v>
      </c>
      <c r="J44" s="15">
        <v>589.29999999999995</v>
      </c>
      <c r="K44" s="13">
        <v>10</v>
      </c>
      <c r="L44" s="15">
        <v>654</v>
      </c>
      <c r="M44" s="13">
        <v>80</v>
      </c>
      <c r="N44" s="15"/>
      <c r="O44" s="15">
        <v>28.43</v>
      </c>
      <c r="P44" s="15">
        <v>39.03</v>
      </c>
      <c r="Q44" s="15">
        <v>10.87</v>
      </c>
      <c r="R44" s="2"/>
      <c r="S44" s="2">
        <f t="shared" si="0"/>
        <v>1.3728455856489623</v>
      </c>
      <c r="T44" s="13"/>
      <c r="U44" s="2">
        <f t="shared" si="1"/>
        <v>1.2897822445561258</v>
      </c>
    </row>
    <row r="45" spans="1:21" x14ac:dyDescent="0.3">
      <c r="A45" s="13" t="s">
        <v>91</v>
      </c>
      <c r="B45" s="14">
        <v>0.65300000000000002</v>
      </c>
      <c r="C45" s="14">
        <v>1.2999999999999999E-2</v>
      </c>
      <c r="D45" s="14">
        <v>8.1659999999999996E-2</v>
      </c>
      <c r="E45" s="14">
        <v>1E-3</v>
      </c>
      <c r="F45" s="14">
        <v>0.15736</v>
      </c>
      <c r="G45" s="15"/>
      <c r="H45" s="15">
        <v>509.7</v>
      </c>
      <c r="I45" s="13">
        <v>8</v>
      </c>
      <c r="J45" s="15">
        <v>505.9</v>
      </c>
      <c r="K45" s="13">
        <v>6.2</v>
      </c>
      <c r="L45" s="15">
        <v>517</v>
      </c>
      <c r="M45" s="13">
        <v>44</v>
      </c>
      <c r="N45" s="15"/>
      <c r="O45" s="15">
        <v>144.1</v>
      </c>
      <c r="P45" s="15">
        <v>31</v>
      </c>
      <c r="Q45" s="2">
        <v>7.62</v>
      </c>
      <c r="R45" s="2"/>
      <c r="S45" s="2">
        <f t="shared" si="0"/>
        <v>0.21512838306731438</v>
      </c>
      <c r="T45" s="13"/>
      <c r="U45" s="2">
        <f t="shared" si="1"/>
        <v>0.74553659015107465</v>
      </c>
    </row>
    <row r="46" spans="1:21" x14ac:dyDescent="0.3">
      <c r="A46" s="13" t="s">
        <v>92</v>
      </c>
      <c r="B46" s="14">
        <v>0.67800000000000005</v>
      </c>
      <c r="C46" s="14">
        <v>3.5000000000000003E-2</v>
      </c>
      <c r="D46" s="14">
        <v>8.2799999999999999E-2</v>
      </c>
      <c r="E46" s="14">
        <v>1.4E-3</v>
      </c>
      <c r="F46" s="14">
        <v>0.38818999999999998</v>
      </c>
      <c r="G46" s="15"/>
      <c r="H46" s="15">
        <v>525</v>
      </c>
      <c r="I46" s="13">
        <v>15</v>
      </c>
      <c r="J46" s="15">
        <v>512.5</v>
      </c>
      <c r="K46" s="13">
        <v>8.4</v>
      </c>
      <c r="L46" s="15">
        <v>630</v>
      </c>
      <c r="M46" s="13">
        <v>70</v>
      </c>
      <c r="N46" s="15"/>
      <c r="O46" s="15">
        <v>60.1</v>
      </c>
      <c r="P46" s="15">
        <v>11.69</v>
      </c>
      <c r="Q46" s="2">
        <v>3.14</v>
      </c>
      <c r="R46" s="2"/>
      <c r="S46" s="2">
        <f t="shared" si="0"/>
        <v>0.19450915141430947</v>
      </c>
      <c r="T46" s="13"/>
      <c r="U46" s="2">
        <f t="shared" si="1"/>
        <v>2.3809523809523836</v>
      </c>
    </row>
    <row r="47" spans="1:21" x14ac:dyDescent="0.3">
      <c r="A47" s="13" t="s">
        <v>93</v>
      </c>
      <c r="B47" s="14">
        <v>0.66</v>
      </c>
      <c r="C47" s="14">
        <v>2.5000000000000001E-2</v>
      </c>
      <c r="D47" s="14">
        <v>8.1000000000000003E-2</v>
      </c>
      <c r="E47" s="14">
        <v>1.4E-3</v>
      </c>
      <c r="F47" s="14">
        <v>0.10397000000000001</v>
      </c>
      <c r="G47" s="15"/>
      <c r="H47" s="15">
        <v>509</v>
      </c>
      <c r="I47" s="13">
        <v>15</v>
      </c>
      <c r="J47" s="15">
        <v>502.1</v>
      </c>
      <c r="K47" s="13">
        <v>8.1999999999999993</v>
      </c>
      <c r="L47" s="15">
        <v>535</v>
      </c>
      <c r="M47" s="13">
        <v>84</v>
      </c>
      <c r="N47" s="15"/>
      <c r="O47" s="15">
        <v>36.630000000000003</v>
      </c>
      <c r="P47" s="2">
        <v>4.84</v>
      </c>
      <c r="Q47" s="2">
        <v>1.321</v>
      </c>
      <c r="R47" s="2"/>
      <c r="S47" s="2">
        <f t="shared" si="0"/>
        <v>0.13213213213213212</v>
      </c>
      <c r="T47" s="13"/>
      <c r="U47" s="2">
        <f t="shared" si="1"/>
        <v>1.3555992141453754</v>
      </c>
    </row>
    <row r="48" spans="1:21" x14ac:dyDescent="0.3">
      <c r="A48" s="13" t="s">
        <v>94</v>
      </c>
      <c r="B48" s="14">
        <v>0.38900000000000001</v>
      </c>
      <c r="C48" s="14">
        <v>1.2999999999999999E-2</v>
      </c>
      <c r="D48" s="14">
        <v>5.1580000000000001E-2</v>
      </c>
      <c r="E48" s="14">
        <v>8.4000000000000003E-4</v>
      </c>
      <c r="F48" s="14">
        <v>6.9973999999999995E-2</v>
      </c>
      <c r="G48" s="15"/>
      <c r="H48" s="15">
        <v>333.4</v>
      </c>
      <c r="I48" s="13">
        <v>9.1</v>
      </c>
      <c r="J48" s="15">
        <v>324.2</v>
      </c>
      <c r="K48" s="13">
        <v>5.2</v>
      </c>
      <c r="L48" s="15">
        <v>388</v>
      </c>
      <c r="M48" s="13">
        <v>77</v>
      </c>
      <c r="N48" s="15"/>
      <c r="O48" s="15">
        <v>94.1</v>
      </c>
      <c r="P48" s="2">
        <v>9.08</v>
      </c>
      <c r="Q48" s="2">
        <v>0.57299999999999995</v>
      </c>
      <c r="R48" s="2"/>
      <c r="S48" s="2">
        <f t="shared" si="0"/>
        <v>9.6493092454835283E-2</v>
      </c>
      <c r="T48" s="13"/>
      <c r="U48" s="2">
        <f t="shared" si="1"/>
        <v>2.7594481103779267</v>
      </c>
    </row>
    <row r="49" spans="1:21" x14ac:dyDescent="0.3">
      <c r="A49" s="13" t="s">
        <v>95</v>
      </c>
      <c r="B49" s="14">
        <v>0.61199999999999999</v>
      </c>
      <c r="C49" s="14">
        <v>8.9999999999999993E-3</v>
      </c>
      <c r="D49" s="14">
        <v>7.85E-2</v>
      </c>
      <c r="E49" s="14">
        <v>1E-3</v>
      </c>
      <c r="F49" s="14">
        <v>0.48342000000000002</v>
      </c>
      <c r="G49" s="15"/>
      <c r="H49" s="15">
        <v>485</v>
      </c>
      <c r="I49" s="13">
        <v>5.6</v>
      </c>
      <c r="J49" s="15">
        <v>487.5</v>
      </c>
      <c r="K49" s="13">
        <v>6.1</v>
      </c>
      <c r="L49" s="15">
        <v>501</v>
      </c>
      <c r="M49" s="13">
        <v>31</v>
      </c>
      <c r="N49" s="15"/>
      <c r="O49" s="15">
        <v>273.2</v>
      </c>
      <c r="P49" s="15">
        <v>114.8</v>
      </c>
      <c r="Q49" s="15">
        <v>25.31</v>
      </c>
      <c r="R49" s="2"/>
      <c r="S49" s="2">
        <f t="shared" si="0"/>
        <v>0.42020497803806733</v>
      </c>
      <c r="T49" s="13"/>
      <c r="U49" s="2">
        <f t="shared" si="1"/>
        <v>-0.51546391752577136</v>
      </c>
    </row>
    <row r="50" spans="1:21" x14ac:dyDescent="0.3">
      <c r="A50" s="13" t="s">
        <v>96</v>
      </c>
      <c r="B50" s="14">
        <v>0.60899999999999999</v>
      </c>
      <c r="C50" s="14">
        <v>1.4E-2</v>
      </c>
      <c r="D50" s="14">
        <v>7.8299999999999995E-2</v>
      </c>
      <c r="E50" s="14">
        <v>1.2999999999999999E-3</v>
      </c>
      <c r="F50" s="14">
        <v>0.23816999999999999</v>
      </c>
      <c r="G50" s="15"/>
      <c r="H50" s="15">
        <v>483.5</v>
      </c>
      <c r="I50" s="13">
        <v>9</v>
      </c>
      <c r="J50" s="15">
        <v>486.2</v>
      </c>
      <c r="K50" s="13">
        <v>7.6</v>
      </c>
      <c r="L50" s="15">
        <v>464</v>
      </c>
      <c r="M50" s="13">
        <v>53</v>
      </c>
      <c r="N50" s="15"/>
      <c r="O50" s="15">
        <v>78.400000000000006</v>
      </c>
      <c r="P50" s="15">
        <v>31.15</v>
      </c>
      <c r="Q50" s="2">
        <v>7.01</v>
      </c>
      <c r="R50" s="2"/>
      <c r="S50" s="2">
        <f t="shared" si="0"/>
        <v>0.39732142857142855</v>
      </c>
      <c r="T50" s="13"/>
      <c r="U50" s="2">
        <f t="shared" si="1"/>
        <v>-0.55842812823163612</v>
      </c>
    </row>
    <row r="51" spans="1:21" s="1" customFormat="1" x14ac:dyDescent="0.3">
      <c r="A51" s="11" t="s">
        <v>97</v>
      </c>
      <c r="B51" s="17">
        <v>10.08</v>
      </c>
      <c r="C51" s="17">
        <v>9.7000000000000003E-2</v>
      </c>
      <c r="D51" s="17">
        <v>0.43830000000000002</v>
      </c>
      <c r="E51" s="17">
        <v>5.1999999999999998E-3</v>
      </c>
      <c r="F51" s="17">
        <v>0.71877000000000002</v>
      </c>
      <c r="G51" s="18"/>
      <c r="H51" s="18">
        <v>2442</v>
      </c>
      <c r="I51" s="11">
        <v>9</v>
      </c>
      <c r="J51" s="18">
        <v>2342</v>
      </c>
      <c r="K51" s="11">
        <v>23</v>
      </c>
      <c r="L51" s="18">
        <v>2543</v>
      </c>
      <c r="M51" s="11">
        <v>13</v>
      </c>
      <c r="N51" s="18"/>
      <c r="O51" s="18">
        <v>262.2</v>
      </c>
      <c r="P51" s="18">
        <v>46.84</v>
      </c>
      <c r="Q51" s="18">
        <v>50.8</v>
      </c>
      <c r="R51" s="19"/>
      <c r="S51" s="19">
        <f t="shared" si="0"/>
        <v>0.17864225781845922</v>
      </c>
      <c r="T51" s="11"/>
      <c r="U51" s="19">
        <f>(1-(J51/L51))*100</f>
        <v>7.9040503342508899</v>
      </c>
    </row>
    <row r="53" spans="1:21" x14ac:dyDescent="0.3">
      <c r="Q53" t="s">
        <v>119</v>
      </c>
      <c r="S53" s="25">
        <f>MIN(S4:S51)</f>
        <v>6.2459964412811389E-2</v>
      </c>
    </row>
    <row r="54" spans="1:21" x14ac:dyDescent="0.3">
      <c r="Q54" t="s">
        <v>120</v>
      </c>
      <c r="S54" s="25">
        <f>MAX(S4:S51)</f>
        <v>1.9524752475247524</v>
      </c>
    </row>
    <row r="55" spans="1:21" x14ac:dyDescent="0.3">
      <c r="Q55" t="s">
        <v>121</v>
      </c>
      <c r="S55" s="25">
        <f>AVERAGE(S4:S51)</f>
        <v>0.51109848699061888</v>
      </c>
    </row>
  </sheetData>
  <mergeCells count="3">
    <mergeCell ref="B2:F2"/>
    <mergeCell ref="H2:M2"/>
    <mergeCell ref="O2:Q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CH46A</vt:lpstr>
      <vt:lpstr>CH46B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doma</cp:lastModifiedBy>
  <dcterms:created xsi:type="dcterms:W3CDTF">2022-01-21T09:25:34Z</dcterms:created>
  <dcterms:modified xsi:type="dcterms:W3CDTF">2023-06-13T05:00:08Z</dcterms:modified>
</cp:coreProperties>
</file>